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zik\DATA\Dokumenty\TZ\2021\vysledky_final\"/>
    </mc:Choice>
  </mc:AlternateContent>
  <xr:revisionPtr revIDLastSave="0" documentId="13_ncr:1_{80405A8E-4F57-4C6C-8503-FC0CE714CD9D}" xr6:coauthVersionLast="47" xr6:coauthVersionMax="47" xr10:uidLastSave="{00000000-0000-0000-0000-000000000000}"/>
  <bookViews>
    <workbookView xWindow="-98" yWindow="-98" windowWidth="24496" windowHeight="15796" xr2:uid="{00000000-000D-0000-FFFF-FFFF00000000}"/>
  </bookViews>
  <sheets>
    <sheet name="MUŽI" sheetId="11" r:id="rId1"/>
    <sheet name="ŽENY" sheetId="16" r:id="rId2"/>
    <sheet name="ŽÁCI" sheetId="17" r:id="rId3"/>
    <sheet name="ŽÁKYNĚ" sheetId="1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8" l="1"/>
  <c r="G14" i="18" s="1"/>
  <c r="E8" i="18"/>
  <c r="G8" i="18" s="1"/>
  <c r="E8" i="17"/>
  <c r="G8" i="17" s="1"/>
  <c r="R22" i="18"/>
  <c r="S22" i="18" s="1"/>
  <c r="E22" i="18"/>
  <c r="G22" i="18" s="1"/>
  <c r="R21" i="18"/>
  <c r="S21" i="18" s="1"/>
  <c r="E21" i="18"/>
  <c r="G21" i="18" s="1"/>
  <c r="R20" i="18"/>
  <c r="S20" i="18" s="1"/>
  <c r="E20" i="18"/>
  <c r="G20" i="18" s="1"/>
  <c r="R19" i="18"/>
  <c r="S19" i="18" s="1"/>
  <c r="E19" i="18"/>
  <c r="G19" i="18" s="1"/>
  <c r="R18" i="18"/>
  <c r="S18" i="18" s="1"/>
  <c r="E18" i="18"/>
  <c r="G18" i="18" s="1"/>
  <c r="R17" i="18"/>
  <c r="S17" i="18" s="1"/>
  <c r="E17" i="18"/>
  <c r="G17" i="18" s="1"/>
  <c r="R16" i="18"/>
  <c r="S16" i="18" s="1"/>
  <c r="E16" i="18"/>
  <c r="G16" i="18" s="1"/>
  <c r="R15" i="18"/>
  <c r="S15" i="18" s="1"/>
  <c r="E15" i="18"/>
  <c r="G15" i="18" s="1"/>
  <c r="R14" i="18"/>
  <c r="S14" i="18" s="1"/>
  <c r="R13" i="18"/>
  <c r="S13" i="18" s="1"/>
  <c r="E13" i="18"/>
  <c r="G13" i="18" s="1"/>
  <c r="R12" i="18"/>
  <c r="S12" i="18" s="1"/>
  <c r="E12" i="18"/>
  <c r="G12" i="18" s="1"/>
  <c r="R11" i="18"/>
  <c r="S11" i="18" s="1"/>
  <c r="E11" i="18"/>
  <c r="G11" i="18" s="1"/>
  <c r="R10" i="18"/>
  <c r="S10" i="18" s="1"/>
  <c r="E10" i="18"/>
  <c r="G10" i="18" s="1"/>
  <c r="R9" i="18"/>
  <c r="S9" i="18" s="1"/>
  <c r="E9" i="18"/>
  <c r="G9" i="18" s="1"/>
  <c r="R8" i="18"/>
  <c r="S8" i="18" s="1"/>
  <c r="R7" i="18"/>
  <c r="S7" i="18" s="1"/>
  <c r="E7" i="18"/>
  <c r="G7" i="18" s="1"/>
  <c r="R6" i="18"/>
  <c r="S6" i="18" s="1"/>
  <c r="E6" i="18"/>
  <c r="G6" i="18" s="1"/>
  <c r="R5" i="18"/>
  <c r="S5" i="18" s="1"/>
  <c r="E5" i="18"/>
  <c r="G5" i="18" s="1"/>
  <c r="E11" i="17"/>
  <c r="G11" i="17" s="1"/>
  <c r="E5" i="17"/>
  <c r="G5" i="17" s="1"/>
  <c r="R13" i="17"/>
  <c r="S13" i="17" s="1"/>
  <c r="E13" i="17"/>
  <c r="G13" i="17" s="1"/>
  <c r="R12" i="17"/>
  <c r="S12" i="17" s="1"/>
  <c r="E12" i="17"/>
  <c r="G12" i="17" s="1"/>
  <c r="R11" i="17"/>
  <c r="S11" i="17" s="1"/>
  <c r="R10" i="17"/>
  <c r="S10" i="17" s="1"/>
  <c r="E10" i="17"/>
  <c r="G10" i="17" s="1"/>
  <c r="R9" i="17"/>
  <c r="S9" i="17" s="1"/>
  <c r="E9" i="17"/>
  <c r="G9" i="17" s="1"/>
  <c r="R8" i="17"/>
  <c r="S8" i="17" s="1"/>
  <c r="R7" i="17"/>
  <c r="S7" i="17" s="1"/>
  <c r="E7" i="17"/>
  <c r="G7" i="17" s="1"/>
  <c r="R6" i="17"/>
  <c r="S6" i="17" s="1"/>
  <c r="E6" i="17"/>
  <c r="G6" i="17" s="1"/>
  <c r="R5" i="17"/>
  <c r="S5" i="17" s="1"/>
  <c r="E38" i="16"/>
  <c r="G38" i="16" s="1"/>
  <c r="E35" i="16"/>
  <c r="G35" i="16" s="1"/>
  <c r="E32" i="16"/>
  <c r="G32" i="16" s="1"/>
  <c r="E29" i="16"/>
  <c r="G29" i="16" s="1"/>
  <c r="E26" i="16"/>
  <c r="G26" i="16" s="1"/>
  <c r="E23" i="16"/>
  <c r="G23" i="16" s="1"/>
  <c r="E20" i="16"/>
  <c r="G20" i="16" s="1"/>
  <c r="E17" i="16"/>
  <c r="G17" i="16" s="1"/>
  <c r="E14" i="16"/>
  <c r="G14" i="16" s="1"/>
  <c r="E11" i="16"/>
  <c r="G11" i="16" s="1"/>
  <c r="R40" i="16"/>
  <c r="S40" i="16" s="1"/>
  <c r="E40" i="16"/>
  <c r="G40" i="16" s="1"/>
  <c r="R39" i="16"/>
  <c r="S39" i="16" s="1"/>
  <c r="E39" i="16"/>
  <c r="G39" i="16" s="1"/>
  <c r="R38" i="16"/>
  <c r="S38" i="16" s="1"/>
  <c r="R37" i="16"/>
  <c r="S37" i="16" s="1"/>
  <c r="E37" i="16"/>
  <c r="G37" i="16" s="1"/>
  <c r="R36" i="16"/>
  <c r="S36" i="16" s="1"/>
  <c r="E36" i="16"/>
  <c r="G36" i="16" s="1"/>
  <c r="R35" i="16"/>
  <c r="S35" i="16" s="1"/>
  <c r="R34" i="16"/>
  <c r="S34" i="16" s="1"/>
  <c r="E34" i="16"/>
  <c r="G34" i="16" s="1"/>
  <c r="R33" i="16"/>
  <c r="S33" i="16" s="1"/>
  <c r="E33" i="16"/>
  <c r="G33" i="16" s="1"/>
  <c r="R32" i="16"/>
  <c r="S32" i="16" s="1"/>
  <c r="R31" i="16"/>
  <c r="S31" i="16" s="1"/>
  <c r="E31" i="16"/>
  <c r="G31" i="16" s="1"/>
  <c r="R30" i="16"/>
  <c r="S30" i="16" s="1"/>
  <c r="E30" i="16"/>
  <c r="G30" i="16" s="1"/>
  <c r="R29" i="16"/>
  <c r="S29" i="16" s="1"/>
  <c r="R28" i="16"/>
  <c r="S28" i="16" s="1"/>
  <c r="E28" i="16"/>
  <c r="G28" i="16" s="1"/>
  <c r="R27" i="16"/>
  <c r="S27" i="16" s="1"/>
  <c r="E27" i="16"/>
  <c r="G27" i="16" s="1"/>
  <c r="R26" i="16"/>
  <c r="S26" i="16" s="1"/>
  <c r="R25" i="16"/>
  <c r="S25" i="16" s="1"/>
  <c r="E25" i="16"/>
  <c r="G25" i="16" s="1"/>
  <c r="R24" i="16"/>
  <c r="S24" i="16" s="1"/>
  <c r="E24" i="16"/>
  <c r="G24" i="16" s="1"/>
  <c r="R23" i="16"/>
  <c r="S23" i="16" s="1"/>
  <c r="R22" i="16"/>
  <c r="S22" i="16" s="1"/>
  <c r="G22" i="16"/>
  <c r="E22" i="16"/>
  <c r="R21" i="16"/>
  <c r="S21" i="16" s="1"/>
  <c r="G21" i="16"/>
  <c r="E21" i="16"/>
  <c r="R20" i="16"/>
  <c r="S20" i="16" s="1"/>
  <c r="S19" i="16"/>
  <c r="R19" i="16"/>
  <c r="E19" i="16"/>
  <c r="G19" i="16" s="1"/>
  <c r="R18" i="16"/>
  <c r="S18" i="16" s="1"/>
  <c r="G18" i="16"/>
  <c r="E18" i="16"/>
  <c r="R17" i="16"/>
  <c r="S17" i="16" s="1"/>
  <c r="R16" i="16"/>
  <c r="S16" i="16" s="1"/>
  <c r="E16" i="16"/>
  <c r="G16" i="16" s="1"/>
  <c r="S15" i="16"/>
  <c r="R15" i="16"/>
  <c r="E15" i="16"/>
  <c r="G15" i="16" s="1"/>
  <c r="U15" i="16" s="1"/>
  <c r="V15" i="16" s="1"/>
  <c r="R14" i="16"/>
  <c r="S14" i="16" s="1"/>
  <c r="R13" i="16"/>
  <c r="S13" i="16" s="1"/>
  <c r="E13" i="16"/>
  <c r="G13" i="16" s="1"/>
  <c r="R12" i="16"/>
  <c r="S12" i="16" s="1"/>
  <c r="E12" i="16"/>
  <c r="G12" i="16" s="1"/>
  <c r="R11" i="16"/>
  <c r="S11" i="16" s="1"/>
  <c r="R10" i="16"/>
  <c r="S10" i="16" s="1"/>
  <c r="E10" i="16"/>
  <c r="G10" i="16" s="1"/>
  <c r="R9" i="16"/>
  <c r="S9" i="16" s="1"/>
  <c r="E9" i="16"/>
  <c r="G9" i="16" s="1"/>
  <c r="R8" i="16"/>
  <c r="S8" i="16" s="1"/>
  <c r="E8" i="16"/>
  <c r="G8" i="16" s="1"/>
  <c r="R7" i="16"/>
  <c r="S7" i="16" s="1"/>
  <c r="G7" i="16"/>
  <c r="E7" i="16"/>
  <c r="R6" i="16"/>
  <c r="S6" i="16" s="1"/>
  <c r="E6" i="16"/>
  <c r="G6" i="16" s="1"/>
  <c r="R5" i="16"/>
  <c r="S5" i="16" s="1"/>
  <c r="E5" i="16"/>
  <c r="G5" i="16" s="1"/>
  <c r="E9" i="11"/>
  <c r="E10" i="11"/>
  <c r="U37" i="16" l="1"/>
  <c r="V37" i="16" s="1"/>
  <c r="U28" i="16"/>
  <c r="V28" i="16" s="1"/>
  <c r="U19" i="16"/>
  <c r="V19" i="16" s="1"/>
  <c r="U10" i="16"/>
  <c r="V10" i="16" s="1"/>
  <c r="U7" i="16"/>
  <c r="V7" i="16" s="1"/>
  <c r="U13" i="16"/>
  <c r="V13" i="16" s="1"/>
  <c r="U16" i="16"/>
  <c r="V16" i="16" s="1"/>
  <c r="U24" i="16"/>
  <c r="V24" i="16" s="1"/>
  <c r="U25" i="16"/>
  <c r="V25" i="16" s="1"/>
  <c r="U39" i="16"/>
  <c r="V39" i="16" s="1"/>
  <c r="U30" i="16"/>
  <c r="V30" i="16" s="1"/>
  <c r="U27" i="16"/>
  <c r="V27" i="16" s="1"/>
  <c r="U18" i="18"/>
  <c r="V18" i="18" s="1"/>
  <c r="U18" i="16"/>
  <c r="V18" i="16" s="1"/>
  <c r="U6" i="16"/>
  <c r="V6" i="16" s="1"/>
  <c r="U7" i="18"/>
  <c r="V7" i="18" s="1"/>
  <c r="U10" i="18"/>
  <c r="V10" i="18" s="1"/>
  <c r="U35" i="16"/>
  <c r="V35" i="16" s="1"/>
  <c r="U12" i="16"/>
  <c r="V12" i="16" s="1"/>
  <c r="U12" i="18"/>
  <c r="V12" i="18" s="1"/>
  <c r="U9" i="17"/>
  <c r="V9" i="17" s="1"/>
  <c r="U32" i="16"/>
  <c r="V32" i="16" s="1"/>
  <c r="U26" i="16"/>
  <c r="V26" i="16" s="1"/>
  <c r="U29" i="16"/>
  <c r="V29" i="16" s="1"/>
  <c r="U5" i="18"/>
  <c r="V5" i="18" s="1"/>
  <c r="U6" i="18"/>
  <c r="V6" i="18" s="1"/>
  <c r="U5" i="17"/>
  <c r="V5" i="17" s="1"/>
  <c r="U14" i="18"/>
  <c r="V14" i="18" s="1"/>
  <c r="U15" i="18"/>
  <c r="V15" i="18" s="1"/>
  <c r="U20" i="16"/>
  <c r="V20" i="16" s="1"/>
  <c r="U21" i="16"/>
  <c r="V21" i="16" s="1"/>
  <c r="U17" i="16"/>
  <c r="V17" i="16" s="1"/>
  <c r="U20" i="18"/>
  <c r="V20" i="18" s="1"/>
  <c r="U11" i="16"/>
  <c r="V11" i="16" s="1"/>
  <c r="U11" i="17"/>
  <c r="V11" i="17" s="1"/>
  <c r="U14" i="16"/>
  <c r="V14" i="16" s="1"/>
  <c r="U8" i="18"/>
  <c r="V8" i="18" s="1"/>
  <c r="U5" i="16"/>
  <c r="V5" i="16" s="1"/>
  <c r="U17" i="18"/>
  <c r="V17" i="18" s="1"/>
  <c r="U19" i="18"/>
  <c r="V19" i="18" s="1"/>
  <c r="U13" i="18"/>
  <c r="V13" i="18" s="1"/>
  <c r="U16" i="18"/>
  <c r="V16" i="18" s="1"/>
  <c r="U11" i="18"/>
  <c r="V11" i="18" s="1"/>
  <c r="U22" i="18"/>
  <c r="V22" i="18" s="1"/>
  <c r="U9" i="18"/>
  <c r="V9" i="18" s="1"/>
  <c r="U21" i="18"/>
  <c r="V21" i="18" s="1"/>
  <c r="U8" i="17"/>
  <c r="V8" i="17" s="1"/>
  <c r="U10" i="17"/>
  <c r="V10" i="17" s="1"/>
  <c r="U6" i="17"/>
  <c r="V6" i="17" s="1"/>
  <c r="U13" i="17"/>
  <c r="V13" i="17" s="1"/>
  <c r="U7" i="17"/>
  <c r="V7" i="17" s="1"/>
  <c r="U12" i="17"/>
  <c r="V12" i="17" s="1"/>
  <c r="U23" i="16"/>
  <c r="V23" i="16" s="1"/>
  <c r="U38" i="16"/>
  <c r="V38" i="16" s="1"/>
  <c r="U40" i="16"/>
  <c r="V40" i="16" s="1"/>
  <c r="U36" i="16"/>
  <c r="V36" i="16" s="1"/>
  <c r="U33" i="16"/>
  <c r="V33" i="16" s="1"/>
  <c r="U34" i="16"/>
  <c r="V34" i="16" s="1"/>
  <c r="U22" i="16"/>
  <c r="V22" i="16" s="1"/>
  <c r="U8" i="16"/>
  <c r="V8" i="16" s="1"/>
  <c r="U9" i="16"/>
  <c r="V9" i="16" s="1"/>
  <c r="U31" i="16"/>
  <c r="V31" i="16" s="1"/>
  <c r="W6" i="18" l="1"/>
  <c r="W12" i="18"/>
  <c r="W11" i="18"/>
  <c r="W18" i="18"/>
  <c r="W16" i="18"/>
  <c r="W15" i="18"/>
  <c r="W5" i="18"/>
  <c r="W13" i="18"/>
  <c r="W9" i="18"/>
  <c r="W21" i="18"/>
  <c r="W7" i="18"/>
  <c r="W8" i="18"/>
  <c r="W19" i="18"/>
  <c r="W10" i="18"/>
  <c r="W22" i="18"/>
  <c r="W17" i="18"/>
  <c r="W20" i="18"/>
  <c r="W14" i="18"/>
  <c r="W6" i="17"/>
  <c r="W8" i="17"/>
  <c r="W9" i="17"/>
  <c r="W12" i="17"/>
  <c r="W13" i="17"/>
  <c r="W11" i="17"/>
  <c r="W5" i="17"/>
  <c r="W10" i="17"/>
  <c r="W7" i="17"/>
  <c r="W38" i="16"/>
  <c r="W9" i="16"/>
  <c r="W21" i="16"/>
  <c r="W34" i="16"/>
  <c r="W33" i="16"/>
  <c r="W35" i="16"/>
  <c r="W36" i="16"/>
  <c r="W40" i="16"/>
  <c r="W39" i="16"/>
  <c r="W37" i="16"/>
  <c r="W32" i="16"/>
  <c r="W19" i="16"/>
  <c r="W8" i="16"/>
  <c r="W14" i="16"/>
  <c r="W11" i="16"/>
  <c r="W31" i="16"/>
  <c r="W18" i="16"/>
  <c r="W25" i="16"/>
  <c r="W13" i="16"/>
  <c r="W23" i="16"/>
  <c r="W7" i="16"/>
  <c r="W5" i="16"/>
  <c r="W6" i="16"/>
  <c r="W16" i="16"/>
  <c r="W30" i="16"/>
  <c r="W28" i="16"/>
  <c r="W20" i="16"/>
  <c r="W27" i="16"/>
  <c r="W10" i="16"/>
  <c r="W26" i="16"/>
  <c r="W15" i="16"/>
  <c r="W22" i="16"/>
  <c r="W29" i="16"/>
  <c r="W17" i="16"/>
  <c r="W24" i="16"/>
  <c r="W12" i="16"/>
  <c r="X14" i="18" l="1"/>
  <c r="X17" i="18"/>
  <c r="X11" i="17"/>
  <c r="X5" i="18"/>
  <c r="X11" i="18"/>
  <c r="X20" i="18"/>
  <c r="X8" i="18"/>
  <c r="X8" i="17"/>
  <c r="X5" i="17"/>
  <c r="X38" i="16"/>
  <c r="X35" i="16"/>
  <c r="X17" i="16"/>
  <c r="X32" i="16"/>
  <c r="X20" i="16"/>
  <c r="X5" i="16"/>
  <c r="X23" i="16"/>
  <c r="X29" i="16"/>
  <c r="X11" i="16"/>
  <c r="X14" i="16"/>
  <c r="X8" i="16"/>
  <c r="X26" i="16"/>
  <c r="Y11" i="18" l="1"/>
  <c r="Y8" i="18"/>
  <c r="Y17" i="18"/>
  <c r="Y14" i="18"/>
  <c r="Y5" i="18"/>
  <c r="Y20" i="18"/>
  <c r="Y8" i="17"/>
  <c r="Y11" i="17"/>
  <c r="Y5" i="17"/>
  <c r="Y38" i="16"/>
  <c r="Y26" i="16"/>
  <c r="Y32" i="16"/>
  <c r="Y35" i="16"/>
  <c r="Y20" i="16"/>
  <c r="Y8" i="16"/>
  <c r="Y29" i="16"/>
  <c r="Y11" i="16"/>
  <c r="Y17" i="16"/>
  <c r="Y14" i="16"/>
  <c r="Y23" i="16"/>
  <c r="Y5" i="16"/>
  <c r="E29" i="11" l="1"/>
  <c r="G29" i="11" s="1"/>
  <c r="R31" i="11"/>
  <c r="S31" i="11" s="1"/>
  <c r="E31" i="11"/>
  <c r="G31" i="11" s="1"/>
  <c r="R30" i="11"/>
  <c r="S30" i="11" s="1"/>
  <c r="E30" i="11"/>
  <c r="G30" i="11" s="1"/>
  <c r="R29" i="11"/>
  <c r="S29" i="11" s="1"/>
  <c r="U31" i="11" l="1"/>
  <c r="V31" i="11" s="1"/>
  <c r="U29" i="11"/>
  <c r="U30" i="11"/>
  <c r="V30" i="11" s="1"/>
  <c r="V29" i="11" l="1"/>
  <c r="R28" i="11" l="1"/>
  <c r="S28" i="11" s="1"/>
  <c r="E28" i="11"/>
  <c r="G28" i="11" s="1"/>
  <c r="R27" i="11"/>
  <c r="S27" i="11" s="1"/>
  <c r="E27" i="11"/>
  <c r="G27" i="11" s="1"/>
  <c r="R26" i="11"/>
  <c r="S26" i="11" s="1"/>
  <c r="E26" i="11"/>
  <c r="G26" i="11" s="1"/>
  <c r="R25" i="11"/>
  <c r="S25" i="11" s="1"/>
  <c r="E25" i="11"/>
  <c r="G25" i="11" s="1"/>
  <c r="R24" i="11"/>
  <c r="S24" i="11" s="1"/>
  <c r="E24" i="11"/>
  <c r="G24" i="11" s="1"/>
  <c r="R23" i="11"/>
  <c r="S23" i="11" s="1"/>
  <c r="E23" i="11"/>
  <c r="G23" i="11" s="1"/>
  <c r="R22" i="11"/>
  <c r="S22" i="11" s="1"/>
  <c r="E22" i="11"/>
  <c r="G22" i="11" s="1"/>
  <c r="R21" i="11"/>
  <c r="S21" i="11" s="1"/>
  <c r="E21" i="11"/>
  <c r="G21" i="11" s="1"/>
  <c r="R20" i="11"/>
  <c r="S20" i="11" s="1"/>
  <c r="E20" i="11"/>
  <c r="G20" i="11" s="1"/>
  <c r="R19" i="11"/>
  <c r="S19" i="11" s="1"/>
  <c r="E19" i="11"/>
  <c r="G19" i="11" s="1"/>
  <c r="R18" i="11"/>
  <c r="S18" i="11" s="1"/>
  <c r="E18" i="11"/>
  <c r="G18" i="11" s="1"/>
  <c r="R17" i="11"/>
  <c r="S17" i="11" s="1"/>
  <c r="E17" i="11"/>
  <c r="G17" i="11" s="1"/>
  <c r="R16" i="11"/>
  <c r="S16" i="11" s="1"/>
  <c r="E16" i="11"/>
  <c r="G16" i="11" s="1"/>
  <c r="R15" i="11"/>
  <c r="S15" i="11" s="1"/>
  <c r="E15" i="11"/>
  <c r="G15" i="11" s="1"/>
  <c r="R14" i="11"/>
  <c r="S14" i="11" s="1"/>
  <c r="E14" i="11"/>
  <c r="G14" i="11" s="1"/>
  <c r="R13" i="11"/>
  <c r="S13" i="11" s="1"/>
  <c r="E13" i="11"/>
  <c r="G13" i="11" s="1"/>
  <c r="R12" i="11"/>
  <c r="S12" i="11" s="1"/>
  <c r="E12" i="11"/>
  <c r="G12" i="11" s="1"/>
  <c r="R11" i="11"/>
  <c r="S11" i="11" s="1"/>
  <c r="E11" i="11"/>
  <c r="G11" i="11" s="1"/>
  <c r="R10" i="11"/>
  <c r="S10" i="11" s="1"/>
  <c r="G10" i="11"/>
  <c r="R9" i="11"/>
  <c r="S9" i="11" s="1"/>
  <c r="G9" i="11"/>
  <c r="R8" i="11"/>
  <c r="S8" i="11" s="1"/>
  <c r="E8" i="11"/>
  <c r="G8" i="11" s="1"/>
  <c r="R7" i="11"/>
  <c r="S7" i="11" s="1"/>
  <c r="E7" i="11"/>
  <c r="G7" i="11" s="1"/>
  <c r="R6" i="11"/>
  <c r="S6" i="11" s="1"/>
  <c r="E6" i="11"/>
  <c r="G6" i="11" s="1"/>
  <c r="R5" i="11"/>
  <c r="S5" i="11" s="1"/>
  <c r="E5" i="11"/>
  <c r="G5" i="11" s="1"/>
  <c r="U14" i="11" l="1"/>
  <c r="V14" i="11" s="1"/>
  <c r="U20" i="11"/>
  <c r="U23" i="11"/>
  <c r="V23" i="11" s="1"/>
  <c r="U17" i="11"/>
  <c r="U6" i="11"/>
  <c r="V6" i="11" s="1"/>
  <c r="U27" i="11"/>
  <c r="V27" i="11" s="1"/>
  <c r="U19" i="11"/>
  <c r="V19" i="11" s="1"/>
  <c r="U13" i="11"/>
  <c r="V13" i="11" s="1"/>
  <c r="U24" i="11"/>
  <c r="V24" i="11" s="1"/>
  <c r="U12" i="11"/>
  <c r="U7" i="11"/>
  <c r="V7" i="11" s="1"/>
  <c r="U22" i="11"/>
  <c r="V22" i="11" s="1"/>
  <c r="U15" i="11"/>
  <c r="V15" i="11" s="1"/>
  <c r="U16" i="11"/>
  <c r="V16" i="11" s="1"/>
  <c r="U25" i="11"/>
  <c r="V25" i="11" s="1"/>
  <c r="U5" i="11"/>
  <c r="V5" i="11" s="1"/>
  <c r="U28" i="11"/>
  <c r="V28" i="11" s="1"/>
  <c r="U21" i="11"/>
  <c r="U11" i="11"/>
  <c r="V11" i="11" s="1"/>
  <c r="U18" i="11"/>
  <c r="V18" i="11" s="1"/>
  <c r="U26" i="11"/>
  <c r="V26" i="11" s="1"/>
  <c r="U8" i="11"/>
  <c r="V8" i="11" s="1"/>
  <c r="U10" i="11"/>
  <c r="V10" i="11" s="1"/>
  <c r="U9" i="11"/>
  <c r="V9" i="11" s="1"/>
  <c r="V20" i="11"/>
  <c r="V17" i="11"/>
  <c r="V12" i="11" l="1"/>
  <c r="V21" i="11"/>
  <c r="W5" i="11" l="1"/>
  <c r="W21" i="11"/>
  <c r="W6" i="11"/>
  <c r="W12" i="11"/>
  <c r="W18" i="11"/>
  <c r="W13" i="11"/>
  <c r="W17" i="11"/>
  <c r="W14" i="11"/>
  <c r="W27" i="11"/>
  <c r="W22" i="11"/>
  <c r="W30" i="11"/>
  <c r="W15" i="11"/>
  <c r="W28" i="11"/>
  <c r="W10" i="11"/>
  <c r="W8" i="11"/>
  <c r="W29" i="11"/>
  <c r="W9" i="11"/>
  <c r="W11" i="11"/>
  <c r="W16" i="11"/>
  <c r="W19" i="11"/>
  <c r="W7" i="11"/>
  <c r="W24" i="11"/>
  <c r="W20" i="11"/>
  <c r="W26" i="11"/>
  <c r="W31" i="11"/>
  <c r="W25" i="11"/>
  <c r="W23" i="11"/>
  <c r="X11" i="11" l="1"/>
  <c r="X5" i="11"/>
  <c r="X29" i="11"/>
  <c r="X17" i="11"/>
  <c r="X23" i="11"/>
  <c r="X8" i="11"/>
  <c r="X20" i="11"/>
  <c r="X14" i="11"/>
  <c r="X26" i="11"/>
  <c r="Y5" i="11" l="1"/>
  <c r="Y8" i="11"/>
  <c r="Y14" i="11"/>
  <c r="Y23" i="11"/>
  <c r="Y26" i="11"/>
  <c r="Y11" i="11"/>
  <c r="Y20" i="11"/>
  <c r="Y29" i="11"/>
  <c r="Y17" i="11"/>
</calcChain>
</file>

<file path=xl/sharedStrings.xml><?xml version="1.0" encoding="utf-8"?>
<sst xmlns="http://schemas.openxmlformats.org/spreadsheetml/2006/main" count="244" uniqueCount="129">
  <si>
    <t>POŘ. ČÍSLO</t>
  </si>
  <si>
    <t>HLÍDKA</t>
  </si>
  <si>
    <t>ODDÍL</t>
  </si>
  <si>
    <t>ŽENY</t>
  </si>
  <si>
    <t>ŽÁCI</t>
  </si>
  <si>
    <t>ŽÁKYNĚ</t>
  </si>
  <si>
    <t>CÍLOVÝ ČAS</t>
  </si>
  <si>
    <t>ČAS NA TRATI</t>
  </si>
  <si>
    <t>TRESTNÉ MINUTY</t>
  </si>
  <si>
    <t>CELKEM</t>
  </si>
  <si>
    <t>ZDRŽENÍ</t>
  </si>
  <si>
    <t>VÝSLEDNÝ ČAS</t>
  </si>
  <si>
    <t>UMÍSTĚNÍ SKUPINY</t>
  </si>
  <si>
    <t>VÝSLEDNÝ ČAS SKUPINY</t>
  </si>
  <si>
    <t>PŘÍJMENÍ, JMÉNO, ROČNÍK</t>
  </si>
  <si>
    <t>START. ČAS</t>
  </si>
  <si>
    <t>START PRVNÍHO</t>
  </si>
  <si>
    <t>O</t>
  </si>
  <si>
    <t>L</t>
  </si>
  <si>
    <t>U</t>
  </si>
  <si>
    <t>M</t>
  </si>
  <si>
    <t>P</t>
  </si>
  <si>
    <t>V</t>
  </si>
  <si>
    <t>PD</t>
  </si>
  <si>
    <t>TT</t>
  </si>
  <si>
    <t>D</t>
  </si>
  <si>
    <t>KPČ</t>
  </si>
  <si>
    <t>TRESTNÉ MINUTY CELKEM</t>
  </si>
  <si>
    <t>UMÍSTĚNÍ ZE VŠECH</t>
  </si>
  <si>
    <t>TOM STOPAŘI Mikulášovice</t>
  </si>
  <si>
    <t>TOM Tuláci Frýdek-Místek</t>
  </si>
  <si>
    <t>TOM-KČT Kralupy</t>
  </si>
  <si>
    <t>MUŽI</t>
  </si>
  <si>
    <t>Eliška Beranová  09</t>
  </si>
  <si>
    <t>Markéta Váňová 11</t>
  </si>
  <si>
    <t>Klára Homolková 09</t>
  </si>
  <si>
    <t>Radek Amaseder 08</t>
  </si>
  <si>
    <t>Jaroslav Beran 11</t>
  </si>
  <si>
    <t>Štěpán Homolka 12</t>
  </si>
  <si>
    <t>Klára Buncová 03</t>
  </si>
  <si>
    <t>Lucie Čiperová 81</t>
  </si>
  <si>
    <t>Blanka Rosáková 93</t>
  </si>
  <si>
    <t>Kateřina Popová 02</t>
  </si>
  <si>
    <t>Eliška Kozelková 03</t>
  </si>
  <si>
    <t>Jan Vavřík 90</t>
  </si>
  <si>
    <t>Vojtěch Kozelka 03</t>
  </si>
  <si>
    <t>Jakub Hofman 02</t>
  </si>
  <si>
    <t>Jan Vejrosta 91</t>
  </si>
  <si>
    <t>Vojtěch Pröschl 99</t>
  </si>
  <si>
    <t>Petr Plicka 03</t>
  </si>
  <si>
    <t>Zdeněk Vejrosta 61</t>
  </si>
  <si>
    <t>Zdeněk Karhan 99</t>
  </si>
  <si>
    <t>Marek Váňa 78</t>
  </si>
  <si>
    <t xml:space="preserve">David Machorek 94 </t>
  </si>
  <si>
    <t>Vojtěch Šimek 74</t>
  </si>
  <si>
    <t>Petr Kalousek 86</t>
  </si>
  <si>
    <t>Daniel Kreibich 05</t>
  </si>
  <si>
    <t>Lukáš Machorek 06</t>
  </si>
  <si>
    <t>Tomáš Levan 90</t>
  </si>
  <si>
    <t>Andrea Fúsková 03</t>
  </si>
  <si>
    <t>Renáta Charvátová 06</t>
  </si>
  <si>
    <t>Květa Fúsková 78</t>
  </si>
  <si>
    <t>Klára Tuzová 09</t>
  </si>
  <si>
    <t>Veronika Přidalová 11</t>
  </si>
  <si>
    <t>Hana Uhlířová 11</t>
  </si>
  <si>
    <t>SKP Kometa Brno</t>
  </si>
  <si>
    <t>Radomír Přidal 73</t>
  </si>
  <si>
    <t>Radomír Uhlíř 80</t>
  </si>
  <si>
    <t>Ondřej Tuza 80</t>
  </si>
  <si>
    <t>Ema Babulíková 07</t>
  </si>
  <si>
    <t>Vendula Konopáčová 07</t>
  </si>
  <si>
    <t>Michal Tóth 07</t>
  </si>
  <si>
    <t>Adam Komjathy 09</t>
  </si>
  <si>
    <t>Tomáš Hraško 08</t>
  </si>
  <si>
    <t>Adéla Buczková 05</t>
  </si>
  <si>
    <t>Helena Kresaňová 05</t>
  </si>
  <si>
    <t>Kristýna Maťaťová 04</t>
  </si>
  <si>
    <t>Beáta Buczková 03</t>
  </si>
  <si>
    <t>Taťána Koloničná 97</t>
  </si>
  <si>
    <t>Kryštof Komjathy 04</t>
  </si>
  <si>
    <t>Jiří Buczek 76</t>
  </si>
  <si>
    <t>Libor Koloničný 70</t>
  </si>
  <si>
    <t>Vít Konopáč 72</t>
  </si>
  <si>
    <t>Roman Gach 63</t>
  </si>
  <si>
    <t>TOM Kamarádi Pacov</t>
  </si>
  <si>
    <t>Markéta Strnadová 09</t>
  </si>
  <si>
    <t>Petra Podhorská 08</t>
  </si>
  <si>
    <t>Pavlína Šeniglová 94</t>
  </si>
  <si>
    <t>Klára Svobodová 01</t>
  </si>
  <si>
    <t>Eliška Plášilová 00</t>
  </si>
  <si>
    <t>Kralovice</t>
  </si>
  <si>
    <t>Ondřej Knop 09</t>
  </si>
  <si>
    <t>Vojtěch Hauner 08</t>
  </si>
  <si>
    <t>Jan Šmíd 07</t>
  </si>
  <si>
    <t>Kristýna Knopová 07</t>
  </si>
  <si>
    <t>Lenka Fárková 09</t>
  </si>
  <si>
    <t>Vojtěch Kůsa 04</t>
  </si>
  <si>
    <t>Josef Šmíd 71</t>
  </si>
  <si>
    <t>Mikuláš Popel 06</t>
  </si>
  <si>
    <t>Dana Knopová 75</t>
  </si>
  <si>
    <t>Jana Žitková 74</t>
  </si>
  <si>
    <t>Ivana Šmídová 74</t>
  </si>
  <si>
    <t>Adéla Veruňková 04</t>
  </si>
  <si>
    <t>Eliška Popelová 04</t>
  </si>
  <si>
    <t>Agata Hronková 09</t>
  </si>
  <si>
    <t>Jana Machorková 92</t>
  </si>
  <si>
    <t>Kateřina Čokrtová 94</t>
  </si>
  <si>
    <t>Eva Babicová 88</t>
  </si>
  <si>
    <t>Kristýna Zumrová 97</t>
  </si>
  <si>
    <t>Karolína Mukařovská 99</t>
  </si>
  <si>
    <t>Lucie Mukařovská 97</t>
  </si>
  <si>
    <t>Nikola Blechová 07</t>
  </si>
  <si>
    <t>Kristýna Ševčíková 07</t>
  </si>
  <si>
    <t>Ema Hrušková 07</t>
  </si>
  <si>
    <t>Junák Český Brod</t>
  </si>
  <si>
    <t>Kraslice</t>
  </si>
  <si>
    <t>Marie Wagnerová 01</t>
  </si>
  <si>
    <t>Ladislava Procházková 74</t>
  </si>
  <si>
    <t>Magdaléna Wagnerová 03</t>
  </si>
  <si>
    <t>Romana Vejrostová 65</t>
  </si>
  <si>
    <t>DISC</t>
  </si>
  <si>
    <t>Anna Babulíková 07</t>
  </si>
  <si>
    <t>Daniela Gachová 97</t>
  </si>
  <si>
    <t>Eliška Šimková 03</t>
  </si>
  <si>
    <t>Barbora Trojanová 06</t>
  </si>
  <si>
    <t>Jitka Vejražková 79</t>
  </si>
  <si>
    <t>Veronika Kupková 87</t>
  </si>
  <si>
    <t>Magda Iblová 09</t>
  </si>
  <si>
    <t>Matouš Konopáč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</si>
</sst>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color rgb="FF00B0F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9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7" fillId="0" borderId="0" xfId="0" applyFont="1" applyFill="1" applyBorder="1"/>
    <xf numFmtId="0" fontId="0" fillId="0" borderId="0" xfId="0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0" fillId="0" borderId="0" xfId="0" applyFont="1" applyFill="1" applyBorder="1"/>
    <xf numFmtId="1" fontId="9" fillId="0" borderId="3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2" fillId="0" borderId="0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/>
    </xf>
    <xf numFmtId="164" fontId="11" fillId="0" borderId="8" xfId="0" applyNumberFormat="1" applyFont="1" applyFill="1" applyBorder="1" applyAlignment="1">
      <alignment horizontal="center"/>
    </xf>
    <xf numFmtId="164" fontId="11" fillId="0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left" indent="1"/>
    </xf>
    <xf numFmtId="0" fontId="8" fillId="4" borderId="10" xfId="0" applyFont="1" applyFill="1" applyBorder="1" applyAlignment="1">
      <alignment horizontal="left" indent="1"/>
    </xf>
    <xf numFmtId="0" fontId="8" fillId="4" borderId="12" xfId="0" applyFont="1" applyFill="1" applyBorder="1" applyAlignment="1">
      <alignment horizontal="left" indent="1"/>
    </xf>
    <xf numFmtId="0" fontId="8" fillId="3" borderId="10" xfId="0" applyFont="1" applyFill="1" applyBorder="1" applyAlignment="1">
      <alignment horizontal="left" indent="1"/>
    </xf>
    <xf numFmtId="0" fontId="8" fillId="3" borderId="12" xfId="0" applyFont="1" applyFill="1" applyBorder="1" applyAlignment="1">
      <alignment horizontal="left" indent="1"/>
    </xf>
    <xf numFmtId="0" fontId="8" fillId="3" borderId="11" xfId="0" applyFont="1" applyFill="1" applyBorder="1" applyAlignment="1">
      <alignment horizontal="left" indent="1"/>
    </xf>
    <xf numFmtId="0" fontId="8" fillId="5" borderId="12" xfId="0" applyFont="1" applyFill="1" applyBorder="1" applyAlignment="1">
      <alignment horizontal="left" indent="1"/>
    </xf>
    <xf numFmtId="0" fontId="8" fillId="6" borderId="12" xfId="0" applyFont="1" applyFill="1" applyBorder="1" applyAlignment="1">
      <alignment horizontal="left" indent="1"/>
    </xf>
    <xf numFmtId="0" fontId="8" fillId="6" borderId="11" xfId="0" applyFont="1" applyFill="1" applyBorder="1" applyAlignment="1">
      <alignment horizontal="left" indent="1"/>
    </xf>
    <xf numFmtId="0" fontId="8" fillId="6" borderId="10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64" fontId="5" fillId="7" borderId="8" xfId="0" applyNumberFormat="1" applyFont="1" applyFill="1" applyBorder="1" applyAlignment="1" applyProtection="1">
      <alignment horizontal="center"/>
      <protection locked="0"/>
    </xf>
    <xf numFmtId="164" fontId="5" fillId="7" borderId="9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" fontId="4" fillId="8" borderId="7" xfId="0" applyNumberFormat="1" applyFont="1" applyFill="1" applyBorder="1" applyAlignment="1">
      <alignment horizontal="center"/>
    </xf>
    <xf numFmtId="1" fontId="4" fillId="8" borderId="8" xfId="0" applyNumberFormat="1" applyFont="1" applyFill="1" applyBorder="1" applyAlignment="1">
      <alignment horizontal="center"/>
    </xf>
    <xf numFmtId="1" fontId="4" fillId="8" borderId="9" xfId="0" applyNumberFormat="1" applyFont="1" applyFill="1" applyBorder="1" applyAlignment="1">
      <alignment horizontal="center"/>
    </xf>
    <xf numFmtId="21" fontId="5" fillId="7" borderId="7" xfId="0" applyNumberFormat="1" applyFont="1" applyFill="1" applyBorder="1" applyAlignment="1" applyProtection="1">
      <alignment horizontal="center"/>
      <protection locked="0"/>
    </xf>
    <xf numFmtId="164" fontId="5" fillId="0" borderId="2" xfId="0" applyNumberFormat="1" applyFont="1" applyFill="1" applyBorder="1" applyAlignment="1" applyProtection="1">
      <alignment horizontal="center"/>
    </xf>
    <xf numFmtId="164" fontId="5" fillId="0" borderId="4" xfId="0" applyNumberFormat="1" applyFont="1" applyFill="1" applyBorder="1" applyAlignment="1" applyProtection="1">
      <alignment horizontal="center"/>
    </xf>
    <xf numFmtId="164" fontId="5" fillId="0" borderId="5" xfId="0" applyNumberFormat="1" applyFont="1" applyFill="1" applyBorder="1" applyAlignment="1" applyProtection="1">
      <alignment horizontal="center"/>
    </xf>
    <xf numFmtId="1" fontId="4" fillId="8" borderId="8" xfId="0" applyNumberFormat="1" applyFont="1" applyFill="1" applyBorder="1" applyAlignment="1" applyProtection="1">
      <alignment horizontal="center"/>
      <protection locked="0"/>
    </xf>
    <xf numFmtId="1" fontId="4" fillId="8" borderId="9" xfId="0" applyNumberFormat="1" applyFont="1" applyFill="1" applyBorder="1" applyAlignment="1" applyProtection="1">
      <alignment horizontal="center"/>
      <protection locked="0"/>
    </xf>
    <xf numFmtId="1" fontId="4" fillId="8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 indent="1"/>
    </xf>
    <xf numFmtId="0" fontId="8" fillId="0" borderId="10" xfId="0" applyFont="1" applyFill="1" applyBorder="1" applyAlignment="1">
      <alignment horizontal="left" vertical="center" wrapText="1" indent="1"/>
    </xf>
    <xf numFmtId="0" fontId="8" fillId="0" borderId="12" xfId="0" applyFont="1" applyFill="1" applyBorder="1" applyAlignment="1">
      <alignment horizontal="left" vertical="center" wrapText="1" indent="1"/>
    </xf>
    <xf numFmtId="164" fontId="5" fillId="0" borderId="7" xfId="0" applyNumberFormat="1" applyFont="1" applyFill="1" applyBorder="1" applyAlignment="1" applyProtection="1">
      <alignment horizontal="center"/>
      <protection locked="0"/>
    </xf>
    <xf numFmtId="164" fontId="5" fillId="0" borderId="8" xfId="0" applyNumberFormat="1" applyFont="1" applyFill="1" applyBorder="1" applyAlignment="1" applyProtection="1">
      <alignment horizontal="center"/>
      <protection locked="0"/>
    </xf>
    <xf numFmtId="164" fontId="5" fillId="0" borderId="9" xfId="0" applyNumberFormat="1" applyFont="1" applyFill="1" applyBorder="1" applyAlignment="1" applyProtection="1">
      <alignment horizontal="center"/>
      <protection locked="0"/>
    </xf>
    <xf numFmtId="1" fontId="5" fillId="2" borderId="7" xfId="0" applyNumberFormat="1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0" fontId="2" fillId="8" borderId="7" xfId="0" applyFont="1" applyFill="1" applyBorder="1" applyAlignment="1" applyProtection="1">
      <alignment horizontal="center" vertical="center"/>
    </xf>
    <xf numFmtId="0" fontId="2" fillId="8" borderId="8" xfId="0" applyFont="1" applyFill="1" applyBorder="1" applyAlignment="1" applyProtection="1">
      <alignment horizontal="center" vertical="center"/>
    </xf>
    <xf numFmtId="0" fontId="2" fillId="8" borderId="9" xfId="0" applyFont="1" applyFill="1" applyBorder="1" applyAlignment="1" applyProtection="1">
      <alignment horizontal="center" vertical="center"/>
    </xf>
    <xf numFmtId="164" fontId="6" fillId="9" borderId="7" xfId="0" applyNumberFormat="1" applyFont="1" applyFill="1" applyBorder="1" applyAlignment="1" applyProtection="1">
      <alignment horizontal="center"/>
    </xf>
    <xf numFmtId="164" fontId="6" fillId="9" borderId="8" xfId="0" applyNumberFormat="1" applyFont="1" applyFill="1" applyBorder="1" applyAlignment="1" applyProtection="1">
      <alignment horizontal="center"/>
    </xf>
    <xf numFmtId="164" fontId="6" fillId="9" borderId="9" xfId="0" applyNumberFormat="1" applyFont="1" applyFill="1" applyBorder="1" applyAlignment="1" applyProtection="1">
      <alignment horizontal="center"/>
    </xf>
    <xf numFmtId="164" fontId="3" fillId="9" borderId="2" xfId="0" applyNumberFormat="1" applyFont="1" applyFill="1" applyBorder="1" applyAlignment="1" applyProtection="1">
      <alignment horizontal="center" vertical="center"/>
    </xf>
    <xf numFmtId="164" fontId="3" fillId="9" borderId="4" xfId="0" applyNumberFormat="1" applyFont="1" applyFill="1" applyBorder="1" applyAlignment="1" applyProtection="1">
      <alignment horizontal="center" vertical="center"/>
    </xf>
    <xf numFmtId="164" fontId="3" fillId="9" borderId="5" xfId="0" applyNumberFormat="1" applyFont="1" applyFill="1" applyBorder="1" applyAlignment="1" applyProtection="1">
      <alignment horizontal="center" vertical="center"/>
    </xf>
    <xf numFmtId="164" fontId="4" fillId="7" borderId="3" xfId="0" applyNumberFormat="1" applyFont="1" applyFill="1" applyBorder="1" applyAlignment="1" applyProtection="1">
      <alignment horizontal="center"/>
    </xf>
    <xf numFmtId="164" fontId="4" fillId="7" borderId="0" xfId="0" applyNumberFormat="1" applyFont="1" applyFill="1" applyBorder="1" applyAlignment="1" applyProtection="1">
      <alignment horizontal="center"/>
    </xf>
    <xf numFmtId="164" fontId="4" fillId="7" borderId="6" xfId="0" applyNumberFormat="1" applyFont="1" applyFill="1" applyBorder="1" applyAlignment="1" applyProtection="1">
      <alignment horizontal="center"/>
    </xf>
    <xf numFmtId="21" fontId="5" fillId="7" borderId="7" xfId="0" applyNumberFormat="1" applyFont="1" applyFill="1" applyBorder="1" applyAlignment="1" applyProtection="1">
      <alignment horizontal="center" vertical="center"/>
    </xf>
    <xf numFmtId="21" fontId="5" fillId="7" borderId="8" xfId="0" applyNumberFormat="1" applyFont="1" applyFill="1" applyBorder="1" applyAlignment="1" applyProtection="1">
      <alignment horizontal="center" vertical="center"/>
    </xf>
    <xf numFmtId="21" fontId="5" fillId="7" borderId="9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C99"/>
      <color rgb="FFFFFF99"/>
      <color rgb="FFFF9966"/>
      <color rgb="FFFFCCCC"/>
      <color rgb="FFFF99FF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7C307-46E5-4307-AA98-8E415431414C}">
  <dimension ref="A1:AA31"/>
  <sheetViews>
    <sheetView tabSelected="1" zoomScale="115" zoomScaleNormal="115" workbookViewId="0">
      <selection activeCell="E32" sqref="E32"/>
    </sheetView>
  </sheetViews>
  <sheetFormatPr defaultColWidth="9.1328125" defaultRowHeight="14.25" x14ac:dyDescent="0.45"/>
  <cols>
    <col min="1" max="1" width="5.265625" style="2" customWidth="1"/>
    <col min="2" max="2" width="24.265625" style="1" customWidth="1"/>
    <col min="3" max="3" width="14.3984375" style="6" customWidth="1"/>
    <col min="4" max="4" width="8.3984375" style="11" customWidth="1"/>
    <col min="5" max="5" width="8.73046875" style="1" customWidth="1"/>
    <col min="6" max="6" width="7.59765625" style="1" customWidth="1"/>
    <col min="7" max="7" width="7.1328125" style="4" customWidth="1"/>
    <col min="8" max="8" width="2" style="1" bestFit="1" customWidth="1"/>
    <col min="9" max="9" width="2.73046875" style="1" bestFit="1" customWidth="1"/>
    <col min="10" max="10" width="1.86328125" style="1" bestFit="1" customWidth="1"/>
    <col min="11" max="11" width="2.1328125" style="1" bestFit="1" customWidth="1"/>
    <col min="12" max="13" width="1.86328125" style="1" bestFit="1" customWidth="1"/>
    <col min="14" max="15" width="2.73046875" style="1" bestFit="1" customWidth="1"/>
    <col min="16" max="16" width="2.59765625" style="1" customWidth="1"/>
    <col min="17" max="17" width="3.59765625" style="1" bestFit="1" customWidth="1"/>
    <col min="18" max="18" width="7.59765625" style="11" hidden="1" customWidth="1"/>
    <col min="19" max="19" width="7.1328125" style="5" customWidth="1"/>
    <col min="20" max="20" width="7.86328125" style="5" customWidth="1"/>
    <col min="21" max="21" width="8.73046875" style="15" customWidth="1"/>
    <col min="22" max="22" width="9" style="11" hidden="1" customWidth="1"/>
    <col min="23" max="23" width="8.265625" style="1" customWidth="1"/>
    <col min="24" max="24" width="11.59765625" style="1" customWidth="1"/>
    <col min="25" max="25" width="11.73046875" style="1" customWidth="1"/>
    <col min="26" max="26" width="9.1328125" style="1"/>
    <col min="27" max="27" width="11.86328125" style="1" bestFit="1" customWidth="1"/>
    <col min="28" max="16384" width="9.1328125" style="1"/>
  </cols>
  <sheetData>
    <row r="1" spans="1:27" x14ac:dyDescent="0.45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7" ht="15" customHeight="1" x14ac:dyDescent="0.45">
      <c r="A2" s="48" t="s">
        <v>0</v>
      </c>
      <c r="B2" s="10" t="s">
        <v>1</v>
      </c>
      <c r="C2" s="48" t="s">
        <v>2</v>
      </c>
      <c r="D2" s="49" t="s">
        <v>16</v>
      </c>
      <c r="E2" s="48" t="s">
        <v>15</v>
      </c>
      <c r="F2" s="49" t="s">
        <v>6</v>
      </c>
      <c r="G2" s="48" t="s">
        <v>7</v>
      </c>
      <c r="H2" s="50" t="s">
        <v>8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49" t="s">
        <v>27</v>
      </c>
      <c r="T2" s="51" t="s">
        <v>10</v>
      </c>
      <c r="U2" s="49" t="s">
        <v>11</v>
      </c>
      <c r="V2" s="16"/>
      <c r="W2" s="48" t="s">
        <v>28</v>
      </c>
      <c r="X2" s="48" t="s">
        <v>13</v>
      </c>
      <c r="Y2" s="48" t="s">
        <v>12</v>
      </c>
      <c r="AA2" s="3">
        <v>0</v>
      </c>
    </row>
    <row r="3" spans="1:27" ht="13.5" customHeight="1" x14ac:dyDescent="0.45">
      <c r="A3" s="48"/>
      <c r="B3" s="53" t="s">
        <v>14</v>
      </c>
      <c r="C3" s="48"/>
      <c r="D3" s="49"/>
      <c r="E3" s="48"/>
      <c r="F3" s="49"/>
      <c r="G3" s="48"/>
      <c r="H3" s="52" t="s">
        <v>22</v>
      </c>
      <c r="I3" s="52" t="s">
        <v>17</v>
      </c>
      <c r="J3" s="52" t="s">
        <v>18</v>
      </c>
      <c r="K3" s="52" t="s">
        <v>19</v>
      </c>
      <c r="L3" s="52" t="s">
        <v>23</v>
      </c>
      <c r="M3" s="52"/>
      <c r="N3" s="7" t="s">
        <v>17</v>
      </c>
      <c r="O3" s="52" t="s">
        <v>24</v>
      </c>
      <c r="P3" s="52" t="s">
        <v>25</v>
      </c>
      <c r="Q3" s="52" t="s">
        <v>26</v>
      </c>
      <c r="R3" s="54" t="s">
        <v>9</v>
      </c>
      <c r="S3" s="49"/>
      <c r="T3" s="51"/>
      <c r="U3" s="49"/>
      <c r="V3" s="16"/>
      <c r="W3" s="48"/>
      <c r="X3" s="48"/>
      <c r="Y3" s="48"/>
      <c r="AA3" s="3" t="s">
        <v>25</v>
      </c>
    </row>
    <row r="4" spans="1:27" ht="11.25" customHeight="1" x14ac:dyDescent="0.45">
      <c r="A4" s="48"/>
      <c r="B4" s="53"/>
      <c r="C4" s="48"/>
      <c r="D4" s="49"/>
      <c r="E4" s="48"/>
      <c r="F4" s="49"/>
      <c r="G4" s="48"/>
      <c r="H4" s="52"/>
      <c r="I4" s="52"/>
      <c r="J4" s="52"/>
      <c r="K4" s="52"/>
      <c r="L4" s="9" t="s">
        <v>20</v>
      </c>
      <c r="M4" s="9" t="s">
        <v>21</v>
      </c>
      <c r="N4" s="8" t="s">
        <v>20</v>
      </c>
      <c r="O4" s="52"/>
      <c r="P4" s="52"/>
      <c r="Q4" s="52"/>
      <c r="R4" s="54"/>
      <c r="S4" s="49"/>
      <c r="T4" s="51"/>
      <c r="U4" s="49"/>
      <c r="V4" s="16"/>
      <c r="W4" s="48"/>
      <c r="X4" s="48"/>
      <c r="Y4" s="48"/>
      <c r="AA4" s="35" t="s">
        <v>120</v>
      </c>
    </row>
    <row r="5" spans="1:27" ht="15" customHeight="1" x14ac:dyDescent="0.45">
      <c r="A5" s="56">
        <v>1</v>
      </c>
      <c r="B5" s="20" t="s">
        <v>128</v>
      </c>
      <c r="C5" s="59" t="s">
        <v>30</v>
      </c>
      <c r="D5" s="86">
        <v>6.9444444444444447E-4</v>
      </c>
      <c r="E5" s="40">
        <f>D5</f>
        <v>6.9444444444444447E-4</v>
      </c>
      <c r="F5" s="62">
        <v>2.9664351851851855E-2</v>
      </c>
      <c r="G5" s="80">
        <f t="shared" ref="G5:G28" si="0">F5-E5</f>
        <v>2.8969907407407409E-2</v>
      </c>
      <c r="H5" s="65">
        <v>0</v>
      </c>
      <c r="I5" s="66">
        <v>0</v>
      </c>
      <c r="J5" s="65">
        <v>0</v>
      </c>
      <c r="K5" s="66">
        <v>2</v>
      </c>
      <c r="L5" s="65">
        <v>2</v>
      </c>
      <c r="M5" s="65">
        <v>0</v>
      </c>
      <c r="N5" s="65">
        <v>0</v>
      </c>
      <c r="O5" s="65">
        <v>0</v>
      </c>
      <c r="P5" s="66">
        <v>0</v>
      </c>
      <c r="Q5" s="65">
        <v>1</v>
      </c>
      <c r="R5" s="12">
        <f t="shared" ref="R5:R22" si="1">SUM(H5:Q5)</f>
        <v>5</v>
      </c>
      <c r="S5" s="83">
        <f t="shared" ref="S5:S28" si="2">TIME(0,R5,0)</f>
        <v>3.472222222222222E-3</v>
      </c>
      <c r="T5" s="39">
        <v>0</v>
      </c>
      <c r="U5" s="74">
        <f>G5-T5+S5</f>
        <v>3.2442129629629633E-2</v>
      </c>
      <c r="V5" s="17">
        <f t="shared" ref="V5:V31" si="3">IF(OR(J5=AA$3,I5=AA$3),"",U5)</f>
        <v>3.2442129629629633E-2</v>
      </c>
      <c r="W5" s="37">
        <f t="shared" ref="W5:W31" si="4">IF(OR(I5=AA$3,J5=AA$3),"DISC",RANK(V5,V$5:V$31655,1))</f>
        <v>17</v>
      </c>
      <c r="X5" s="77">
        <f>IF(OR(ISNUMBER(FIND($AA$4,W5)),ISNUMBER(FIND($AA$4,W6)),ISNUMBER(FIND($AA$4,W7))),$AA$4,SUM(U5:U7))</f>
        <v>9.3726851851851853E-2</v>
      </c>
      <c r="Y5" s="71">
        <f>IF(ISNUMBER(FIND($AA$4,X5)),$AA$4,RANK(X5,X$5:X$31655,1))</f>
        <v>5</v>
      </c>
    </row>
    <row r="6" spans="1:27" ht="15" customHeight="1" x14ac:dyDescent="0.45">
      <c r="A6" s="57"/>
      <c r="B6" s="23" t="s">
        <v>79</v>
      </c>
      <c r="C6" s="60"/>
      <c r="D6" s="87"/>
      <c r="E6" s="41">
        <f>F5</f>
        <v>2.9664351851851855E-2</v>
      </c>
      <c r="F6" s="63">
        <v>5.8854166666666673E-2</v>
      </c>
      <c r="G6" s="81">
        <f t="shared" si="0"/>
        <v>2.9189814814814818E-2</v>
      </c>
      <c r="H6" s="67">
        <v>1</v>
      </c>
      <c r="I6" s="68">
        <v>0</v>
      </c>
      <c r="J6" s="67">
        <v>0</v>
      </c>
      <c r="K6" s="68">
        <v>0</v>
      </c>
      <c r="L6" s="67">
        <v>1</v>
      </c>
      <c r="M6" s="67">
        <v>0</v>
      </c>
      <c r="N6" s="67">
        <v>0</v>
      </c>
      <c r="O6" s="67">
        <v>0</v>
      </c>
      <c r="P6" s="68">
        <v>4</v>
      </c>
      <c r="Q6" s="67">
        <v>2</v>
      </c>
      <c r="R6" s="13">
        <f t="shared" si="1"/>
        <v>8</v>
      </c>
      <c r="S6" s="84">
        <f t="shared" si="2"/>
        <v>5.5555555555555558E-3</v>
      </c>
      <c r="T6" s="33">
        <v>0</v>
      </c>
      <c r="U6" s="75">
        <f t="shared" ref="U6:U31" si="5">G6-T6+S6</f>
        <v>3.4745370370370371E-2</v>
      </c>
      <c r="V6" s="18">
        <f t="shared" si="3"/>
        <v>3.4745370370370371E-2</v>
      </c>
      <c r="W6" s="37">
        <f t="shared" si="4"/>
        <v>22</v>
      </c>
      <c r="X6" s="78"/>
      <c r="Y6" s="72"/>
    </row>
    <row r="7" spans="1:27" ht="15" customHeight="1" x14ac:dyDescent="0.45">
      <c r="A7" s="58"/>
      <c r="B7" s="27" t="s">
        <v>80</v>
      </c>
      <c r="C7" s="61"/>
      <c r="D7" s="88"/>
      <c r="E7" s="42">
        <f>F6</f>
        <v>5.8854166666666673E-2</v>
      </c>
      <c r="F7" s="64">
        <v>8.3310185185185182E-2</v>
      </c>
      <c r="G7" s="82">
        <f t="shared" si="0"/>
        <v>2.4456018518518509E-2</v>
      </c>
      <c r="H7" s="69">
        <v>0</v>
      </c>
      <c r="I7" s="70">
        <v>0</v>
      </c>
      <c r="J7" s="69">
        <v>0</v>
      </c>
      <c r="K7" s="70">
        <v>0</v>
      </c>
      <c r="L7" s="69">
        <v>1</v>
      </c>
      <c r="M7" s="69">
        <v>0</v>
      </c>
      <c r="N7" s="69">
        <v>0</v>
      </c>
      <c r="O7" s="69">
        <v>1</v>
      </c>
      <c r="P7" s="70">
        <v>1</v>
      </c>
      <c r="Q7" s="69">
        <v>0</v>
      </c>
      <c r="R7" s="14">
        <f t="shared" si="1"/>
        <v>3</v>
      </c>
      <c r="S7" s="85">
        <f t="shared" si="2"/>
        <v>2.0833333333333333E-3</v>
      </c>
      <c r="T7" s="34">
        <v>0</v>
      </c>
      <c r="U7" s="76">
        <f t="shared" si="5"/>
        <v>2.6539351851851842E-2</v>
      </c>
      <c r="V7" s="19">
        <f t="shared" si="3"/>
        <v>2.6539351851851842E-2</v>
      </c>
      <c r="W7" s="38">
        <f t="shared" si="4"/>
        <v>5</v>
      </c>
      <c r="X7" s="79"/>
      <c r="Y7" s="73"/>
    </row>
    <row r="8" spans="1:27" ht="15" customHeight="1" x14ac:dyDescent="0.45">
      <c r="A8" s="56">
        <v>4</v>
      </c>
      <c r="B8" s="25" t="s">
        <v>53</v>
      </c>
      <c r="C8" s="59" t="s">
        <v>29</v>
      </c>
      <c r="D8" s="86">
        <v>2.7777777777777779E-3</v>
      </c>
      <c r="E8" s="40">
        <f>D8</f>
        <v>2.7777777777777779E-3</v>
      </c>
      <c r="F8" s="62">
        <v>2.7881944444444445E-2</v>
      </c>
      <c r="G8" s="80">
        <f t="shared" si="0"/>
        <v>2.5104166666666667E-2</v>
      </c>
      <c r="H8" s="65">
        <v>0</v>
      </c>
      <c r="I8" s="66">
        <v>0</v>
      </c>
      <c r="J8" s="65">
        <v>0</v>
      </c>
      <c r="K8" s="66">
        <v>0</v>
      </c>
      <c r="L8" s="65">
        <v>3</v>
      </c>
      <c r="M8" s="65">
        <v>0</v>
      </c>
      <c r="N8" s="65">
        <v>0</v>
      </c>
      <c r="O8" s="65">
        <v>1</v>
      </c>
      <c r="P8" s="66">
        <v>0</v>
      </c>
      <c r="Q8" s="65">
        <v>0</v>
      </c>
      <c r="R8" s="12">
        <f t="shared" si="1"/>
        <v>4</v>
      </c>
      <c r="S8" s="83">
        <f t="shared" si="2"/>
        <v>2.7777777777777779E-3</v>
      </c>
      <c r="T8" s="39">
        <v>0</v>
      </c>
      <c r="U8" s="74">
        <f t="shared" si="5"/>
        <v>2.7881944444444445E-2</v>
      </c>
      <c r="V8" s="17">
        <f t="shared" si="3"/>
        <v>2.7881944444444445E-2</v>
      </c>
      <c r="W8" s="36">
        <f t="shared" si="4"/>
        <v>8</v>
      </c>
      <c r="X8" s="77">
        <f t="shared" ref="X8" si="6">IF(OR(ISNUMBER(FIND(W8,$AA$4)),ISNUMBER(FIND(W9,$AA$4)),ISNUMBER(FIND(W10,$AA$4))),$AA$4,SUM(U8:U10))</f>
        <v>9.1469907407407403E-2</v>
      </c>
      <c r="Y8" s="71">
        <f t="shared" ref="Y8" si="7">IF(ISNUMBER(FIND($AA$4,X8)),$AA$4,RANK(X8,X$5:X$31655,1))</f>
        <v>4</v>
      </c>
    </row>
    <row r="9" spans="1:27" ht="15" customHeight="1" x14ac:dyDescent="0.45">
      <c r="A9" s="57"/>
      <c r="B9" s="29" t="s">
        <v>54</v>
      </c>
      <c r="C9" s="60"/>
      <c r="D9" s="87"/>
      <c r="E9" s="41">
        <f>F8</f>
        <v>2.7881944444444445E-2</v>
      </c>
      <c r="F9" s="63">
        <v>5.1446759259259262E-2</v>
      </c>
      <c r="G9" s="81">
        <f t="shared" si="0"/>
        <v>2.3564814814814816E-2</v>
      </c>
      <c r="H9" s="67">
        <v>0</v>
      </c>
      <c r="I9" s="68">
        <v>0</v>
      </c>
      <c r="J9" s="67">
        <v>0</v>
      </c>
      <c r="K9" s="68">
        <v>2</v>
      </c>
      <c r="L9" s="67">
        <v>0</v>
      </c>
      <c r="M9" s="67">
        <v>0</v>
      </c>
      <c r="N9" s="67">
        <v>0</v>
      </c>
      <c r="O9" s="67">
        <v>11</v>
      </c>
      <c r="P9" s="68">
        <v>0</v>
      </c>
      <c r="Q9" s="67">
        <v>0</v>
      </c>
      <c r="R9" s="13">
        <f t="shared" si="1"/>
        <v>13</v>
      </c>
      <c r="S9" s="84">
        <f t="shared" si="2"/>
        <v>9.0277777777777787E-3</v>
      </c>
      <c r="T9" s="33">
        <v>0</v>
      </c>
      <c r="U9" s="75">
        <f t="shared" si="5"/>
        <v>3.2592592592592597E-2</v>
      </c>
      <c r="V9" s="18">
        <f t="shared" si="3"/>
        <v>3.2592592592592597E-2</v>
      </c>
      <c r="W9" s="37">
        <f t="shared" si="4"/>
        <v>18</v>
      </c>
      <c r="X9" s="78"/>
      <c r="Y9" s="72"/>
    </row>
    <row r="10" spans="1:27" ht="15" customHeight="1" x14ac:dyDescent="0.45">
      <c r="A10" s="58"/>
      <c r="B10" s="22" t="s">
        <v>55</v>
      </c>
      <c r="C10" s="61"/>
      <c r="D10" s="88"/>
      <c r="E10" s="42">
        <f>F9</f>
        <v>5.1446759259259262E-2</v>
      </c>
      <c r="F10" s="64">
        <v>7.8275462962962963E-2</v>
      </c>
      <c r="G10" s="82">
        <f t="shared" si="0"/>
        <v>2.6828703703703702E-2</v>
      </c>
      <c r="H10" s="69">
        <v>2</v>
      </c>
      <c r="I10" s="70">
        <v>0</v>
      </c>
      <c r="J10" s="69">
        <v>0</v>
      </c>
      <c r="K10" s="70">
        <v>2</v>
      </c>
      <c r="L10" s="69">
        <v>2</v>
      </c>
      <c r="M10" s="69">
        <v>0</v>
      </c>
      <c r="N10" s="69">
        <v>0</v>
      </c>
      <c r="O10" s="69">
        <v>0</v>
      </c>
      <c r="P10" s="70">
        <v>0</v>
      </c>
      <c r="Q10" s="69">
        <v>0</v>
      </c>
      <c r="R10" s="14">
        <f t="shared" si="1"/>
        <v>6</v>
      </c>
      <c r="S10" s="85">
        <f t="shared" si="2"/>
        <v>4.1666666666666666E-3</v>
      </c>
      <c r="T10" s="34">
        <v>0</v>
      </c>
      <c r="U10" s="76">
        <f t="shared" si="5"/>
        <v>3.0995370370370368E-2</v>
      </c>
      <c r="V10" s="19">
        <f t="shared" si="3"/>
        <v>3.0995370370370368E-2</v>
      </c>
      <c r="W10" s="38">
        <f t="shared" si="4"/>
        <v>15</v>
      </c>
      <c r="X10" s="79"/>
      <c r="Y10" s="73"/>
    </row>
    <row r="11" spans="1:27" ht="15" customHeight="1" x14ac:dyDescent="0.45">
      <c r="A11" s="56">
        <v>7</v>
      </c>
      <c r="B11" s="28" t="s">
        <v>50</v>
      </c>
      <c r="C11" s="59" t="s">
        <v>31</v>
      </c>
      <c r="D11" s="86">
        <v>4.8611111111111112E-3</v>
      </c>
      <c r="E11" s="40">
        <f>D11</f>
        <v>4.8611111111111112E-3</v>
      </c>
      <c r="F11" s="62">
        <v>3.4560185185185187E-2</v>
      </c>
      <c r="G11" s="80">
        <f t="shared" si="0"/>
        <v>2.9699074074074076E-2</v>
      </c>
      <c r="H11" s="65">
        <v>2</v>
      </c>
      <c r="I11" s="66">
        <v>0</v>
      </c>
      <c r="J11" s="65">
        <v>0</v>
      </c>
      <c r="K11" s="66">
        <v>0</v>
      </c>
      <c r="L11" s="65">
        <v>0</v>
      </c>
      <c r="M11" s="65">
        <v>0</v>
      </c>
      <c r="N11" s="65">
        <v>0</v>
      </c>
      <c r="O11" s="65">
        <v>0</v>
      </c>
      <c r="P11" s="66">
        <v>0</v>
      </c>
      <c r="Q11" s="65">
        <v>0</v>
      </c>
      <c r="R11" s="12">
        <f t="shared" si="1"/>
        <v>2</v>
      </c>
      <c r="S11" s="83">
        <f t="shared" si="2"/>
        <v>1.3888888888888889E-3</v>
      </c>
      <c r="T11" s="39">
        <v>0</v>
      </c>
      <c r="U11" s="74">
        <f t="shared" si="5"/>
        <v>3.1087962962962963E-2</v>
      </c>
      <c r="V11" s="18">
        <f t="shared" si="3"/>
        <v>3.1087962962962963E-2</v>
      </c>
      <c r="W11" s="36">
        <f t="shared" si="4"/>
        <v>16</v>
      </c>
      <c r="X11" s="77">
        <f t="shared" ref="X11" si="8">IF(OR(ISNUMBER(FIND(W11,$AA$4)),ISNUMBER(FIND(W12,$AA$4)),ISNUMBER(FIND(W13,$AA$4))),$AA$4,SUM(U11:U13))</f>
        <v>9.8391203703703703E-2</v>
      </c>
      <c r="Y11" s="71">
        <f t="shared" ref="Y11" si="9">IF(ISNUMBER(FIND($AA$4,X11)),$AA$4,RANK(X11,X$5:X$31655,1))</f>
        <v>6</v>
      </c>
    </row>
    <row r="12" spans="1:27" ht="15" customHeight="1" x14ac:dyDescent="0.45">
      <c r="A12" s="57"/>
      <c r="B12" s="21" t="s">
        <v>51</v>
      </c>
      <c r="C12" s="60"/>
      <c r="D12" s="87"/>
      <c r="E12" s="41">
        <f>F11</f>
        <v>3.4560185185185187E-2</v>
      </c>
      <c r="F12" s="63">
        <v>6.5891203703703702E-2</v>
      </c>
      <c r="G12" s="81">
        <f t="shared" si="0"/>
        <v>3.1331018518518515E-2</v>
      </c>
      <c r="H12" s="67">
        <v>0</v>
      </c>
      <c r="I12" s="68">
        <v>0</v>
      </c>
      <c r="J12" s="67">
        <v>0</v>
      </c>
      <c r="K12" s="68">
        <v>0</v>
      </c>
      <c r="L12" s="67">
        <v>1</v>
      </c>
      <c r="M12" s="67">
        <v>0</v>
      </c>
      <c r="N12" s="67">
        <v>1</v>
      </c>
      <c r="O12" s="67">
        <v>0</v>
      </c>
      <c r="P12" s="68">
        <v>1</v>
      </c>
      <c r="Q12" s="67">
        <v>1</v>
      </c>
      <c r="R12" s="13">
        <f t="shared" si="1"/>
        <v>4</v>
      </c>
      <c r="S12" s="84">
        <f t="shared" si="2"/>
        <v>2.7777777777777779E-3</v>
      </c>
      <c r="T12" s="33">
        <v>5.7870370370370366E-5</v>
      </c>
      <c r="U12" s="75">
        <f t="shared" si="5"/>
        <v>3.4050925925925922E-2</v>
      </c>
      <c r="V12" s="18">
        <f t="shared" si="3"/>
        <v>3.4050925925925922E-2</v>
      </c>
      <c r="W12" s="37">
        <f t="shared" si="4"/>
        <v>21</v>
      </c>
      <c r="X12" s="78"/>
      <c r="Y12" s="72"/>
    </row>
    <row r="13" spans="1:27" ht="15" customHeight="1" x14ac:dyDescent="0.45">
      <c r="A13" s="58"/>
      <c r="B13" s="24" t="s">
        <v>52</v>
      </c>
      <c r="C13" s="61"/>
      <c r="D13" s="88"/>
      <c r="E13" s="42">
        <f>F12</f>
        <v>6.5891203703703702E-2</v>
      </c>
      <c r="F13" s="64">
        <v>9.5671296296296296E-2</v>
      </c>
      <c r="G13" s="82">
        <f t="shared" si="0"/>
        <v>2.9780092592592594E-2</v>
      </c>
      <c r="H13" s="69">
        <v>0</v>
      </c>
      <c r="I13" s="70">
        <v>0</v>
      </c>
      <c r="J13" s="69">
        <v>0</v>
      </c>
      <c r="K13" s="70">
        <v>0</v>
      </c>
      <c r="L13" s="69">
        <v>1</v>
      </c>
      <c r="M13" s="69">
        <v>0</v>
      </c>
      <c r="N13" s="69">
        <v>0</v>
      </c>
      <c r="O13" s="69">
        <v>1</v>
      </c>
      <c r="P13" s="70">
        <v>2</v>
      </c>
      <c r="Q13" s="69">
        <v>1</v>
      </c>
      <c r="R13" s="14">
        <f t="shared" si="1"/>
        <v>5</v>
      </c>
      <c r="S13" s="85">
        <f t="shared" si="2"/>
        <v>3.472222222222222E-3</v>
      </c>
      <c r="T13" s="34">
        <v>0</v>
      </c>
      <c r="U13" s="76">
        <f t="shared" si="5"/>
        <v>3.3252314814814818E-2</v>
      </c>
      <c r="V13" s="19">
        <f t="shared" si="3"/>
        <v>3.3252314814814818E-2</v>
      </c>
      <c r="W13" s="38">
        <f t="shared" si="4"/>
        <v>20</v>
      </c>
      <c r="X13" s="79"/>
      <c r="Y13" s="73"/>
    </row>
    <row r="14" spans="1:27" ht="15" customHeight="1" x14ac:dyDescent="0.45">
      <c r="A14" s="55">
        <v>10</v>
      </c>
      <c r="B14" s="20" t="s">
        <v>96</v>
      </c>
      <c r="C14" s="59" t="s">
        <v>90</v>
      </c>
      <c r="D14" s="89">
        <v>6.9444444444444449E-3</v>
      </c>
      <c r="E14" s="40">
        <f>D14</f>
        <v>6.9444444444444449E-3</v>
      </c>
      <c r="F14" s="62">
        <v>3.5381944444444445E-2</v>
      </c>
      <c r="G14" s="80">
        <f t="shared" si="0"/>
        <v>2.8437500000000001E-2</v>
      </c>
      <c r="H14" s="65">
        <v>0</v>
      </c>
      <c r="I14" s="66">
        <v>0</v>
      </c>
      <c r="J14" s="65">
        <v>0</v>
      </c>
      <c r="K14" s="66">
        <v>2</v>
      </c>
      <c r="L14" s="65">
        <v>1</v>
      </c>
      <c r="M14" s="65">
        <v>0</v>
      </c>
      <c r="N14" s="65">
        <v>0</v>
      </c>
      <c r="O14" s="65">
        <v>0</v>
      </c>
      <c r="P14" s="66">
        <v>0</v>
      </c>
      <c r="Q14" s="65">
        <v>0</v>
      </c>
      <c r="R14" s="12">
        <f t="shared" si="1"/>
        <v>3</v>
      </c>
      <c r="S14" s="83">
        <f t="shared" si="2"/>
        <v>2.0833333333333333E-3</v>
      </c>
      <c r="T14" s="39">
        <v>0</v>
      </c>
      <c r="U14" s="74">
        <f t="shared" si="5"/>
        <v>3.0520833333333334E-2</v>
      </c>
      <c r="V14" s="17">
        <f t="shared" si="3"/>
        <v>3.0520833333333334E-2</v>
      </c>
      <c r="W14" s="36">
        <f t="shared" si="4"/>
        <v>12</v>
      </c>
      <c r="X14" s="77">
        <f t="shared" ref="X14" si="10">IF(OR(ISNUMBER(FIND(W14,$AA$4)),ISNUMBER(FIND(W15,$AA$4)),ISNUMBER(FIND(W16,$AA$4))),$AA$4,SUM(U14:U16))</f>
        <v>0.12850694444444444</v>
      </c>
      <c r="Y14" s="71">
        <f>IF(ISNUMBER(FIND($AA$4,X14)),$AA$4,RANK(X14,X$5:X$31655,1))</f>
        <v>9</v>
      </c>
    </row>
    <row r="15" spans="1:27" ht="15" customHeight="1" x14ac:dyDescent="0.45">
      <c r="A15" s="55"/>
      <c r="B15" s="23" t="s">
        <v>97</v>
      </c>
      <c r="C15" s="60"/>
      <c r="D15" s="89"/>
      <c r="E15" s="41">
        <f t="shared" ref="E15:E16" si="11">F14</f>
        <v>3.5381944444444445E-2</v>
      </c>
      <c r="F15" s="63">
        <v>8.998842592592593E-2</v>
      </c>
      <c r="G15" s="81">
        <f t="shared" si="0"/>
        <v>5.4606481481481485E-2</v>
      </c>
      <c r="H15" s="67">
        <v>2</v>
      </c>
      <c r="I15" s="68">
        <v>0</v>
      </c>
      <c r="J15" s="67">
        <v>0</v>
      </c>
      <c r="K15" s="68">
        <v>2</v>
      </c>
      <c r="L15" s="67">
        <v>2</v>
      </c>
      <c r="M15" s="67">
        <v>0</v>
      </c>
      <c r="N15" s="67">
        <v>0</v>
      </c>
      <c r="O15" s="67">
        <v>0</v>
      </c>
      <c r="P15" s="68">
        <v>2</v>
      </c>
      <c r="Q15" s="67">
        <v>1</v>
      </c>
      <c r="R15" s="13">
        <f t="shared" si="1"/>
        <v>9</v>
      </c>
      <c r="S15" s="84">
        <f t="shared" si="2"/>
        <v>6.2499999999999995E-3</v>
      </c>
      <c r="T15" s="33">
        <v>0</v>
      </c>
      <c r="U15" s="75">
        <f t="shared" si="5"/>
        <v>6.0856481481481484E-2</v>
      </c>
      <c r="V15" s="18">
        <f t="shared" si="3"/>
        <v>6.0856481481481484E-2</v>
      </c>
      <c r="W15" s="37">
        <f t="shared" si="4"/>
        <v>27</v>
      </c>
      <c r="X15" s="78"/>
      <c r="Y15" s="72"/>
    </row>
    <row r="16" spans="1:27" ht="15" customHeight="1" x14ac:dyDescent="0.45">
      <c r="A16" s="55"/>
      <c r="B16" s="27" t="s">
        <v>98</v>
      </c>
      <c r="C16" s="61"/>
      <c r="D16" s="89"/>
      <c r="E16" s="42">
        <f t="shared" si="11"/>
        <v>8.998842592592593E-2</v>
      </c>
      <c r="F16" s="64">
        <v>0.1215625</v>
      </c>
      <c r="G16" s="82">
        <f t="shared" si="0"/>
        <v>3.1574074074074074E-2</v>
      </c>
      <c r="H16" s="69">
        <v>2</v>
      </c>
      <c r="I16" s="70">
        <v>0</v>
      </c>
      <c r="J16" s="69">
        <v>0</v>
      </c>
      <c r="K16" s="70">
        <v>0</v>
      </c>
      <c r="L16" s="69">
        <v>2</v>
      </c>
      <c r="M16" s="69">
        <v>0</v>
      </c>
      <c r="N16" s="69">
        <v>0</v>
      </c>
      <c r="O16" s="69">
        <v>4</v>
      </c>
      <c r="P16" s="70">
        <v>0</v>
      </c>
      <c r="Q16" s="69">
        <v>0</v>
      </c>
      <c r="R16" s="14">
        <f t="shared" si="1"/>
        <v>8</v>
      </c>
      <c r="S16" s="85">
        <f t="shared" si="2"/>
        <v>5.5555555555555558E-3</v>
      </c>
      <c r="T16" s="34">
        <v>0</v>
      </c>
      <c r="U16" s="76">
        <f t="shared" si="5"/>
        <v>3.712962962962963E-2</v>
      </c>
      <c r="V16" s="19">
        <f t="shared" si="3"/>
        <v>3.712962962962963E-2</v>
      </c>
      <c r="W16" s="38">
        <f t="shared" si="4"/>
        <v>23</v>
      </c>
      <c r="X16" s="79"/>
      <c r="Y16" s="73"/>
    </row>
    <row r="17" spans="1:25" ht="15" customHeight="1" x14ac:dyDescent="0.45">
      <c r="A17" s="55">
        <v>13</v>
      </c>
      <c r="B17" s="25" t="s">
        <v>44</v>
      </c>
      <c r="C17" s="59" t="s">
        <v>31</v>
      </c>
      <c r="D17" s="89">
        <v>9.0277777777777769E-3</v>
      </c>
      <c r="E17" s="40">
        <f>D17</f>
        <v>9.0277777777777769E-3</v>
      </c>
      <c r="F17" s="62">
        <v>3.3298611111111112E-2</v>
      </c>
      <c r="G17" s="80">
        <f t="shared" si="0"/>
        <v>2.4270833333333335E-2</v>
      </c>
      <c r="H17" s="65">
        <v>0</v>
      </c>
      <c r="I17" s="66">
        <v>0</v>
      </c>
      <c r="J17" s="65">
        <v>0</v>
      </c>
      <c r="K17" s="66">
        <v>0</v>
      </c>
      <c r="L17" s="65">
        <v>0</v>
      </c>
      <c r="M17" s="65">
        <v>0</v>
      </c>
      <c r="N17" s="65">
        <v>0</v>
      </c>
      <c r="O17" s="65">
        <v>0</v>
      </c>
      <c r="P17" s="66">
        <v>0</v>
      </c>
      <c r="Q17" s="65">
        <v>0</v>
      </c>
      <c r="R17" s="12">
        <f t="shared" si="1"/>
        <v>0</v>
      </c>
      <c r="S17" s="83">
        <f t="shared" si="2"/>
        <v>0</v>
      </c>
      <c r="T17" s="39">
        <v>0</v>
      </c>
      <c r="U17" s="74">
        <f t="shared" si="5"/>
        <v>2.4270833333333335E-2</v>
      </c>
      <c r="V17" s="17">
        <f t="shared" si="3"/>
        <v>2.4270833333333335E-2</v>
      </c>
      <c r="W17" s="36">
        <f t="shared" si="4"/>
        <v>2</v>
      </c>
      <c r="X17" s="77">
        <f t="shared" ref="X17" si="12">IF(OR(ISNUMBER(FIND(W17,$AA$4)),ISNUMBER(FIND(W18,$AA$4)),ISNUMBER(FIND(W19,$AA$4))),$AA$4,SUM(U17:U19))</f>
        <v>8.6655092592592575E-2</v>
      </c>
      <c r="Y17" s="71">
        <f t="shared" ref="Y17" si="13">IF(ISNUMBER(FIND($AA$4,X17)),$AA$4,RANK(X17,X$5:X$31655,1))</f>
        <v>2</v>
      </c>
    </row>
    <row r="18" spans="1:25" ht="15" customHeight="1" x14ac:dyDescent="0.45">
      <c r="A18" s="55"/>
      <c r="B18" s="29" t="s">
        <v>45</v>
      </c>
      <c r="C18" s="60"/>
      <c r="D18" s="89"/>
      <c r="E18" s="41">
        <f t="shared" ref="E18:E19" si="14">F17</f>
        <v>3.3298611111111112E-2</v>
      </c>
      <c r="F18" s="63">
        <v>5.6666666666666671E-2</v>
      </c>
      <c r="G18" s="81">
        <f t="shared" si="0"/>
        <v>2.3368055555555559E-2</v>
      </c>
      <c r="H18" s="67">
        <v>0</v>
      </c>
      <c r="I18" s="68">
        <v>0</v>
      </c>
      <c r="J18" s="67">
        <v>0</v>
      </c>
      <c r="K18" s="68">
        <v>0</v>
      </c>
      <c r="L18" s="67">
        <v>1</v>
      </c>
      <c r="M18" s="67">
        <v>0</v>
      </c>
      <c r="N18" s="67">
        <v>0</v>
      </c>
      <c r="O18" s="67">
        <v>0</v>
      </c>
      <c r="P18" s="68">
        <v>0</v>
      </c>
      <c r="Q18" s="67">
        <v>0</v>
      </c>
      <c r="R18" s="13">
        <f t="shared" si="1"/>
        <v>1</v>
      </c>
      <c r="S18" s="84">
        <f t="shared" si="2"/>
        <v>6.9444444444444447E-4</v>
      </c>
      <c r="T18" s="33">
        <v>0</v>
      </c>
      <c r="U18" s="75">
        <f t="shared" si="5"/>
        <v>2.4062500000000004E-2</v>
      </c>
      <c r="V18" s="18">
        <f t="shared" si="3"/>
        <v>2.4062500000000004E-2</v>
      </c>
      <c r="W18" s="37">
        <f t="shared" si="4"/>
        <v>1</v>
      </c>
      <c r="X18" s="78"/>
      <c r="Y18" s="72"/>
    </row>
    <row r="19" spans="1:25" ht="15" customHeight="1" x14ac:dyDescent="0.45">
      <c r="A19" s="55"/>
      <c r="B19" s="22" t="s">
        <v>46</v>
      </c>
      <c r="C19" s="61"/>
      <c r="D19" s="89"/>
      <c r="E19" s="42">
        <f t="shared" si="14"/>
        <v>5.6666666666666671E-2</v>
      </c>
      <c r="F19" s="64">
        <v>8.8738425925925915E-2</v>
      </c>
      <c r="G19" s="82">
        <f t="shared" si="0"/>
        <v>3.2071759259259244E-2</v>
      </c>
      <c r="H19" s="69">
        <v>0</v>
      </c>
      <c r="I19" s="70">
        <v>0</v>
      </c>
      <c r="J19" s="69">
        <v>0</v>
      </c>
      <c r="K19" s="70">
        <v>0</v>
      </c>
      <c r="L19" s="69">
        <v>2</v>
      </c>
      <c r="M19" s="69">
        <v>0</v>
      </c>
      <c r="N19" s="69">
        <v>0</v>
      </c>
      <c r="O19" s="69">
        <v>6</v>
      </c>
      <c r="P19" s="70">
        <v>0</v>
      </c>
      <c r="Q19" s="69">
        <v>1</v>
      </c>
      <c r="R19" s="14">
        <f t="shared" si="1"/>
        <v>9</v>
      </c>
      <c r="S19" s="85">
        <f t="shared" si="2"/>
        <v>6.2499999999999995E-3</v>
      </c>
      <c r="T19" s="34">
        <v>0</v>
      </c>
      <c r="U19" s="76">
        <f t="shared" si="5"/>
        <v>3.8321759259259243E-2</v>
      </c>
      <c r="V19" s="19">
        <f t="shared" si="3"/>
        <v>3.8321759259259243E-2</v>
      </c>
      <c r="W19" s="38">
        <f t="shared" si="4"/>
        <v>24</v>
      </c>
      <c r="X19" s="79"/>
      <c r="Y19" s="73"/>
    </row>
    <row r="20" spans="1:25" ht="15" customHeight="1" x14ac:dyDescent="0.45">
      <c r="A20" s="55">
        <v>16</v>
      </c>
      <c r="B20" s="28" t="s">
        <v>56</v>
      </c>
      <c r="C20" s="59" t="s">
        <v>29</v>
      </c>
      <c r="D20" s="89">
        <v>1.1111111111111108E-2</v>
      </c>
      <c r="E20" s="40">
        <f>D20</f>
        <v>1.1111111111111108E-2</v>
      </c>
      <c r="F20" s="62">
        <v>3.7581018518518521E-2</v>
      </c>
      <c r="G20" s="80">
        <f t="shared" si="0"/>
        <v>2.6469907407407414E-2</v>
      </c>
      <c r="H20" s="65">
        <v>0</v>
      </c>
      <c r="I20" s="66">
        <v>0</v>
      </c>
      <c r="J20" s="65">
        <v>0</v>
      </c>
      <c r="K20" s="66">
        <v>0</v>
      </c>
      <c r="L20" s="65">
        <v>2</v>
      </c>
      <c r="M20" s="65">
        <v>2</v>
      </c>
      <c r="N20" s="65">
        <v>0</v>
      </c>
      <c r="O20" s="65">
        <v>0</v>
      </c>
      <c r="P20" s="66">
        <v>1</v>
      </c>
      <c r="Q20" s="65">
        <v>0</v>
      </c>
      <c r="R20" s="12">
        <f t="shared" si="1"/>
        <v>5</v>
      </c>
      <c r="S20" s="83">
        <f t="shared" si="2"/>
        <v>3.472222222222222E-3</v>
      </c>
      <c r="T20" s="39">
        <v>0</v>
      </c>
      <c r="U20" s="74">
        <f t="shared" si="5"/>
        <v>2.9942129629629638E-2</v>
      </c>
      <c r="V20" s="17">
        <f t="shared" si="3"/>
        <v>2.9942129629629638E-2</v>
      </c>
      <c r="W20" s="36">
        <f t="shared" si="4"/>
        <v>11</v>
      </c>
      <c r="X20" s="77">
        <f t="shared" ref="X20" si="15">IF(OR(ISNUMBER(FIND(W20,$AA$4)),ISNUMBER(FIND(W21,$AA$4)),ISNUMBER(FIND(W22,$AA$4))),$AA$4,SUM(U20:U22))</f>
        <v>0.10372685185185186</v>
      </c>
      <c r="Y20" s="71">
        <f t="shared" ref="Y20" si="16">IF(ISNUMBER(FIND($AA$4,X20)),$AA$4,RANK(X20,X$5:X$31655,1))</f>
        <v>7</v>
      </c>
    </row>
    <row r="21" spans="1:25" ht="15" customHeight="1" x14ac:dyDescent="0.45">
      <c r="A21" s="55"/>
      <c r="B21" s="21" t="s">
        <v>57</v>
      </c>
      <c r="C21" s="60"/>
      <c r="D21" s="89"/>
      <c r="E21" s="41">
        <f>F20</f>
        <v>3.7581018518518521E-2</v>
      </c>
      <c r="F21" s="63">
        <v>7.5740740740740733E-2</v>
      </c>
      <c r="G21" s="81">
        <f t="shared" si="0"/>
        <v>3.8159722222222213E-2</v>
      </c>
      <c r="H21" s="67">
        <v>1</v>
      </c>
      <c r="I21" s="68">
        <v>0</v>
      </c>
      <c r="J21" s="67">
        <v>0</v>
      </c>
      <c r="K21" s="68">
        <v>0</v>
      </c>
      <c r="L21" s="67">
        <v>2</v>
      </c>
      <c r="M21" s="67">
        <v>0</v>
      </c>
      <c r="N21" s="67">
        <v>0</v>
      </c>
      <c r="O21" s="67">
        <v>1</v>
      </c>
      <c r="P21" s="68">
        <v>3</v>
      </c>
      <c r="Q21" s="67">
        <v>3</v>
      </c>
      <c r="R21" s="13">
        <f t="shared" si="1"/>
        <v>10</v>
      </c>
      <c r="S21" s="84">
        <f t="shared" si="2"/>
        <v>6.9444444444444441E-3</v>
      </c>
      <c r="T21" s="33">
        <v>0</v>
      </c>
      <c r="U21" s="75">
        <f t="shared" si="5"/>
        <v>4.5104166666666654E-2</v>
      </c>
      <c r="V21" s="18">
        <f t="shared" si="3"/>
        <v>4.5104166666666654E-2</v>
      </c>
      <c r="W21" s="37">
        <f t="shared" si="4"/>
        <v>25</v>
      </c>
      <c r="X21" s="78"/>
      <c r="Y21" s="72"/>
    </row>
    <row r="22" spans="1:25" ht="15" customHeight="1" x14ac:dyDescent="0.45">
      <c r="A22" s="55"/>
      <c r="B22" s="24" t="s">
        <v>58</v>
      </c>
      <c r="C22" s="61"/>
      <c r="D22" s="89"/>
      <c r="E22" s="42">
        <f>F21</f>
        <v>7.5740740740740733E-2</v>
      </c>
      <c r="F22" s="64">
        <v>0.10372685185185186</v>
      </c>
      <c r="G22" s="82">
        <f t="shared" si="0"/>
        <v>2.7986111111111128E-2</v>
      </c>
      <c r="H22" s="69">
        <v>0</v>
      </c>
      <c r="I22" s="70">
        <v>0</v>
      </c>
      <c r="J22" s="69">
        <v>0</v>
      </c>
      <c r="K22" s="70">
        <v>0</v>
      </c>
      <c r="L22" s="69">
        <v>0</v>
      </c>
      <c r="M22" s="69">
        <v>0</v>
      </c>
      <c r="N22" s="69">
        <v>0</v>
      </c>
      <c r="O22" s="69">
        <v>0</v>
      </c>
      <c r="P22" s="70">
        <v>1</v>
      </c>
      <c r="Q22" s="69">
        <v>0</v>
      </c>
      <c r="R22" s="14">
        <f t="shared" si="1"/>
        <v>1</v>
      </c>
      <c r="S22" s="84">
        <f t="shared" si="2"/>
        <v>6.9444444444444447E-4</v>
      </c>
      <c r="T22" s="34">
        <v>0</v>
      </c>
      <c r="U22" s="76">
        <f t="shared" si="5"/>
        <v>2.8680555555555574E-2</v>
      </c>
      <c r="V22" s="19">
        <f t="shared" si="3"/>
        <v>2.8680555555555574E-2</v>
      </c>
      <c r="W22" s="38">
        <f t="shared" si="4"/>
        <v>9</v>
      </c>
      <c r="X22" s="79"/>
      <c r="Y22" s="73"/>
    </row>
    <row r="23" spans="1:25" ht="15" customHeight="1" x14ac:dyDescent="0.45">
      <c r="A23" s="55">
        <v>19</v>
      </c>
      <c r="B23" s="20" t="s">
        <v>81</v>
      </c>
      <c r="C23" s="59" t="s">
        <v>30</v>
      </c>
      <c r="D23" s="89">
        <v>1.3194444444444439E-2</v>
      </c>
      <c r="E23" s="40">
        <f>D23</f>
        <v>1.3194444444444439E-2</v>
      </c>
      <c r="F23" s="62">
        <v>3.8738425925925926E-2</v>
      </c>
      <c r="G23" s="80">
        <f t="shared" si="0"/>
        <v>2.5543981481481487E-2</v>
      </c>
      <c r="H23" s="65">
        <v>2</v>
      </c>
      <c r="I23" s="66">
        <v>0</v>
      </c>
      <c r="J23" s="65">
        <v>0</v>
      </c>
      <c r="K23" s="66">
        <v>0</v>
      </c>
      <c r="L23" s="65">
        <v>0</v>
      </c>
      <c r="M23" s="65">
        <v>0</v>
      </c>
      <c r="N23" s="65">
        <v>0</v>
      </c>
      <c r="O23" s="65">
        <v>0</v>
      </c>
      <c r="P23" s="66">
        <v>0</v>
      </c>
      <c r="Q23" s="65">
        <v>0</v>
      </c>
      <c r="R23" s="12">
        <f t="shared" ref="R23:R28" si="17">SUM(H23:Q23)</f>
        <v>2</v>
      </c>
      <c r="S23" s="83">
        <f t="shared" si="2"/>
        <v>1.3888888888888889E-3</v>
      </c>
      <c r="T23" s="39">
        <v>0</v>
      </c>
      <c r="U23" s="74">
        <f t="shared" si="5"/>
        <v>2.6932870370370374E-2</v>
      </c>
      <c r="V23" s="17">
        <f t="shared" si="3"/>
        <v>2.6932870370370374E-2</v>
      </c>
      <c r="W23" s="36">
        <f t="shared" si="4"/>
        <v>6</v>
      </c>
      <c r="X23" s="77">
        <f t="shared" ref="X23" si="18">IF(OR(ISNUMBER(FIND(W23,$AA$4)),ISNUMBER(FIND(W24,$AA$4)),ISNUMBER(FIND(W25,$AA$4))),$AA$4,SUM(U23:U25))</f>
        <v>8.1296296296296283E-2</v>
      </c>
      <c r="Y23" s="71">
        <f t="shared" ref="Y23" si="19">IF(ISNUMBER(FIND($AA$4,X23)),$AA$4,RANK(X23,X$5:X$31655,1))</f>
        <v>1</v>
      </c>
    </row>
    <row r="24" spans="1:25" ht="15" customHeight="1" x14ac:dyDescent="0.45">
      <c r="A24" s="55"/>
      <c r="B24" s="23" t="s">
        <v>82</v>
      </c>
      <c r="C24" s="60"/>
      <c r="D24" s="89"/>
      <c r="E24" s="41">
        <f t="shared" ref="E24:E25" si="20">F23</f>
        <v>3.8738425925925926E-2</v>
      </c>
      <c r="F24" s="63">
        <v>6.7175925925925931E-2</v>
      </c>
      <c r="G24" s="81">
        <f t="shared" si="0"/>
        <v>2.8437500000000004E-2</v>
      </c>
      <c r="H24" s="67">
        <v>0</v>
      </c>
      <c r="I24" s="68">
        <v>0</v>
      </c>
      <c r="J24" s="67">
        <v>0</v>
      </c>
      <c r="K24" s="68">
        <v>0</v>
      </c>
      <c r="L24" s="67">
        <v>2</v>
      </c>
      <c r="M24" s="67">
        <v>0</v>
      </c>
      <c r="N24" s="67">
        <v>0</v>
      </c>
      <c r="O24" s="67">
        <v>0</v>
      </c>
      <c r="P24" s="68">
        <v>0</v>
      </c>
      <c r="Q24" s="67">
        <v>0</v>
      </c>
      <c r="R24" s="13">
        <f t="shared" si="17"/>
        <v>2</v>
      </c>
      <c r="S24" s="84">
        <f t="shared" si="2"/>
        <v>1.3888888888888889E-3</v>
      </c>
      <c r="T24" s="33">
        <v>0</v>
      </c>
      <c r="U24" s="75">
        <f t="shared" si="5"/>
        <v>2.9826388888888892E-2</v>
      </c>
      <c r="V24" s="18">
        <f t="shared" si="3"/>
        <v>2.9826388888888892E-2</v>
      </c>
      <c r="W24" s="37">
        <f t="shared" si="4"/>
        <v>10</v>
      </c>
      <c r="X24" s="78"/>
      <c r="Y24" s="72"/>
    </row>
    <row r="25" spans="1:25" ht="15" customHeight="1" x14ac:dyDescent="0.45">
      <c r="A25" s="55"/>
      <c r="B25" s="27" t="s">
        <v>83</v>
      </c>
      <c r="C25" s="61"/>
      <c r="D25" s="89"/>
      <c r="E25" s="42">
        <f t="shared" si="20"/>
        <v>6.7175925925925931E-2</v>
      </c>
      <c r="F25" s="64">
        <v>9.1712962962962954E-2</v>
      </c>
      <c r="G25" s="82">
        <f t="shared" si="0"/>
        <v>2.4537037037037024E-2</v>
      </c>
      <c r="H25" s="69">
        <v>0</v>
      </c>
      <c r="I25" s="70">
        <v>0</v>
      </c>
      <c r="J25" s="69">
        <v>0</v>
      </c>
      <c r="K25" s="70">
        <v>0</v>
      </c>
      <c r="L25" s="69">
        <v>0</v>
      </c>
      <c r="M25" s="69">
        <v>0</v>
      </c>
      <c r="N25" s="69">
        <v>0</v>
      </c>
      <c r="O25" s="69">
        <v>0</v>
      </c>
      <c r="P25" s="70">
        <v>0</v>
      </c>
      <c r="Q25" s="69">
        <v>0</v>
      </c>
      <c r="R25" s="14">
        <f t="shared" si="17"/>
        <v>0</v>
      </c>
      <c r="S25" s="85">
        <f t="shared" si="2"/>
        <v>0</v>
      </c>
      <c r="T25" s="34">
        <v>0</v>
      </c>
      <c r="U25" s="76">
        <f t="shared" si="5"/>
        <v>2.4537037037037024E-2</v>
      </c>
      <c r="V25" s="19">
        <f t="shared" si="3"/>
        <v>2.4537037037037024E-2</v>
      </c>
      <c r="W25" s="38">
        <f t="shared" si="4"/>
        <v>3</v>
      </c>
      <c r="X25" s="79"/>
      <c r="Y25" s="73"/>
    </row>
    <row r="26" spans="1:25" ht="15" customHeight="1" x14ac:dyDescent="0.45">
      <c r="A26" s="55">
        <v>22</v>
      </c>
      <c r="B26" s="25" t="s">
        <v>66</v>
      </c>
      <c r="C26" s="59" t="s">
        <v>65</v>
      </c>
      <c r="D26" s="89">
        <v>1.527777777777777E-2</v>
      </c>
      <c r="E26" s="40">
        <f>D26</f>
        <v>1.527777777777777E-2</v>
      </c>
      <c r="F26" s="62">
        <v>4.2511574074074077E-2</v>
      </c>
      <c r="G26" s="80">
        <f t="shared" si="0"/>
        <v>2.7233796296296305E-2</v>
      </c>
      <c r="H26" s="65">
        <v>2</v>
      </c>
      <c r="I26" s="66">
        <v>0</v>
      </c>
      <c r="J26" s="65">
        <v>0</v>
      </c>
      <c r="K26" s="66">
        <v>0</v>
      </c>
      <c r="L26" s="65">
        <v>1</v>
      </c>
      <c r="M26" s="65">
        <v>0</v>
      </c>
      <c r="N26" s="65">
        <v>0</v>
      </c>
      <c r="O26" s="65">
        <v>2</v>
      </c>
      <c r="P26" s="66">
        <v>0</v>
      </c>
      <c r="Q26" s="65">
        <v>0</v>
      </c>
      <c r="R26" s="12">
        <f t="shared" si="17"/>
        <v>5</v>
      </c>
      <c r="S26" s="83">
        <f t="shared" si="2"/>
        <v>3.472222222222222E-3</v>
      </c>
      <c r="T26" s="39">
        <v>0</v>
      </c>
      <c r="U26" s="74">
        <f t="shared" si="5"/>
        <v>3.0706018518518528E-2</v>
      </c>
      <c r="V26" s="17">
        <f t="shared" si="3"/>
        <v>3.0706018518518528E-2</v>
      </c>
      <c r="W26" s="36">
        <f t="shared" si="4"/>
        <v>14</v>
      </c>
      <c r="X26" s="77">
        <f t="shared" ref="X26" si="21">IF(OR(ISNUMBER(FIND(W26,$AA$4)),ISNUMBER(FIND(W27,$AA$4)),ISNUMBER(FIND(W28,$AA$4))),$AA$4,SUM(U26:U28))</f>
        <v>0.10668981481481482</v>
      </c>
      <c r="Y26" s="71">
        <f t="shared" ref="Y26" si="22">IF(ISNUMBER(FIND($AA$4,X26)),$AA$4,RANK(X26,X$5:X$31655,1))</f>
        <v>8</v>
      </c>
    </row>
    <row r="27" spans="1:25" ht="15" customHeight="1" x14ac:dyDescent="0.45">
      <c r="A27" s="55"/>
      <c r="B27" s="29" t="s">
        <v>67</v>
      </c>
      <c r="C27" s="60"/>
      <c r="D27" s="89"/>
      <c r="E27" s="41">
        <f t="shared" ref="E27:E28" si="23">F26</f>
        <v>4.2511574074074077E-2</v>
      </c>
      <c r="F27" s="63">
        <v>6.8275462962962954E-2</v>
      </c>
      <c r="G27" s="81">
        <f t="shared" si="0"/>
        <v>2.5763888888888878E-2</v>
      </c>
      <c r="H27" s="67">
        <v>1</v>
      </c>
      <c r="I27" s="68">
        <v>0</v>
      </c>
      <c r="J27" s="67">
        <v>0</v>
      </c>
      <c r="K27" s="68">
        <v>0</v>
      </c>
      <c r="L27" s="67">
        <v>0</v>
      </c>
      <c r="M27" s="67">
        <v>0</v>
      </c>
      <c r="N27" s="67">
        <v>0</v>
      </c>
      <c r="O27" s="67">
        <v>2</v>
      </c>
      <c r="P27" s="68">
        <v>0</v>
      </c>
      <c r="Q27" s="67">
        <v>0</v>
      </c>
      <c r="R27" s="13">
        <f t="shared" si="17"/>
        <v>3</v>
      </c>
      <c r="S27" s="84">
        <f t="shared" si="2"/>
        <v>2.0833333333333333E-3</v>
      </c>
      <c r="T27" s="33">
        <v>0</v>
      </c>
      <c r="U27" s="75">
        <f t="shared" si="5"/>
        <v>2.7847222222222211E-2</v>
      </c>
      <c r="V27" s="18">
        <f t="shared" si="3"/>
        <v>2.7847222222222211E-2</v>
      </c>
      <c r="W27" s="37">
        <f t="shared" si="4"/>
        <v>7</v>
      </c>
      <c r="X27" s="78"/>
      <c r="Y27" s="72"/>
    </row>
    <row r="28" spans="1:25" ht="15" customHeight="1" x14ac:dyDescent="0.45">
      <c r="A28" s="55"/>
      <c r="B28" s="22" t="s">
        <v>68</v>
      </c>
      <c r="C28" s="61"/>
      <c r="D28" s="89"/>
      <c r="E28" s="42">
        <f t="shared" si="23"/>
        <v>6.8275462962962954E-2</v>
      </c>
      <c r="F28" s="64">
        <v>0.1143287037037037</v>
      </c>
      <c r="G28" s="82">
        <f t="shared" si="0"/>
        <v>4.6053240740740742E-2</v>
      </c>
      <c r="H28" s="69">
        <v>1</v>
      </c>
      <c r="I28" s="70">
        <v>0</v>
      </c>
      <c r="J28" s="69">
        <v>0</v>
      </c>
      <c r="K28" s="70">
        <v>0</v>
      </c>
      <c r="L28" s="69">
        <v>1</v>
      </c>
      <c r="M28" s="69">
        <v>0</v>
      </c>
      <c r="N28" s="69">
        <v>0</v>
      </c>
      <c r="O28" s="69">
        <v>0</v>
      </c>
      <c r="P28" s="70">
        <v>0</v>
      </c>
      <c r="Q28" s="69">
        <v>1</v>
      </c>
      <c r="R28" s="14">
        <f t="shared" si="17"/>
        <v>3</v>
      </c>
      <c r="S28" s="85">
        <f t="shared" si="2"/>
        <v>2.0833333333333333E-3</v>
      </c>
      <c r="T28" s="34">
        <v>0</v>
      </c>
      <c r="U28" s="76">
        <f t="shared" si="5"/>
        <v>4.8136574074074075E-2</v>
      </c>
      <c r="V28" s="19">
        <f t="shared" si="3"/>
        <v>4.8136574074074075E-2</v>
      </c>
      <c r="W28" s="38">
        <f t="shared" si="4"/>
        <v>26</v>
      </c>
      <c r="X28" s="79"/>
      <c r="Y28" s="73"/>
    </row>
    <row r="29" spans="1:25" ht="15" customHeight="1" x14ac:dyDescent="0.45">
      <c r="A29" s="55">
        <v>25</v>
      </c>
      <c r="B29" s="28" t="s">
        <v>47</v>
      </c>
      <c r="C29" s="59" t="s">
        <v>31</v>
      </c>
      <c r="D29" s="89">
        <v>1.7361111111111105E-2</v>
      </c>
      <c r="E29" s="40">
        <f>D29</f>
        <v>1.7361111111111105E-2</v>
      </c>
      <c r="F29" s="62">
        <v>4.1655092592592598E-2</v>
      </c>
      <c r="G29" s="80">
        <f t="shared" ref="G29:G31" si="24">F29-E29</f>
        <v>2.4293981481481493E-2</v>
      </c>
      <c r="H29" s="65">
        <v>0</v>
      </c>
      <c r="I29" s="66">
        <v>0</v>
      </c>
      <c r="J29" s="65">
        <v>0</v>
      </c>
      <c r="K29" s="66">
        <v>0</v>
      </c>
      <c r="L29" s="65">
        <v>1</v>
      </c>
      <c r="M29" s="65">
        <v>0</v>
      </c>
      <c r="N29" s="65">
        <v>0</v>
      </c>
      <c r="O29" s="65">
        <v>1</v>
      </c>
      <c r="P29" s="66">
        <v>0</v>
      </c>
      <c r="Q29" s="65">
        <v>0</v>
      </c>
      <c r="R29" s="12">
        <f t="shared" ref="R29:R31" si="25">SUM(H29:Q29)</f>
        <v>2</v>
      </c>
      <c r="S29" s="83">
        <f>TIME(0,R29,0)</f>
        <v>1.3888888888888889E-3</v>
      </c>
      <c r="T29" s="39">
        <v>0</v>
      </c>
      <c r="U29" s="74">
        <f t="shared" si="5"/>
        <v>2.568287037037038E-2</v>
      </c>
      <c r="V29" s="17">
        <f t="shared" si="3"/>
        <v>2.568287037037038E-2</v>
      </c>
      <c r="W29" s="36">
        <f t="shared" si="4"/>
        <v>4</v>
      </c>
      <c r="X29" s="77">
        <f>IF(OR(ISNUMBER(FIND(W29,$AA$4)),ISNUMBER(FIND(W30,$AA$4)),ISNUMBER(FIND(W31,$AA$4))),$AA$4,SUM(U29:U31))</f>
        <v>8.9432870370370371E-2</v>
      </c>
      <c r="Y29" s="71">
        <f>IF(ISNUMBER(FIND($AA$4,X29)),$AA$4,RANK(X29,X$5:X$31655,1))</f>
        <v>3</v>
      </c>
    </row>
    <row r="30" spans="1:25" ht="15" customHeight="1" x14ac:dyDescent="0.45">
      <c r="A30" s="55"/>
      <c r="B30" s="21" t="s">
        <v>48</v>
      </c>
      <c r="C30" s="60"/>
      <c r="D30" s="89"/>
      <c r="E30" s="41">
        <f t="shared" ref="E30:E31" si="26">F29</f>
        <v>4.1655092592592598E-2</v>
      </c>
      <c r="F30" s="63">
        <v>7.3483796296296297E-2</v>
      </c>
      <c r="G30" s="81">
        <f t="shared" si="24"/>
        <v>3.1828703703703699E-2</v>
      </c>
      <c r="H30" s="67">
        <v>0</v>
      </c>
      <c r="I30" s="68">
        <v>0</v>
      </c>
      <c r="J30" s="67">
        <v>0</v>
      </c>
      <c r="K30" s="68">
        <v>0</v>
      </c>
      <c r="L30" s="67">
        <v>1</v>
      </c>
      <c r="M30" s="67">
        <v>0</v>
      </c>
      <c r="N30" s="67">
        <v>0</v>
      </c>
      <c r="O30" s="67">
        <v>0</v>
      </c>
      <c r="P30" s="68">
        <v>0</v>
      </c>
      <c r="Q30" s="67">
        <v>1</v>
      </c>
      <c r="R30" s="13">
        <f t="shared" si="25"/>
        <v>2</v>
      </c>
      <c r="S30" s="84">
        <f t="shared" ref="S30:S31" si="27">TIME(0,R30,0)</f>
        <v>1.3888888888888889E-3</v>
      </c>
      <c r="T30" s="33">
        <v>0</v>
      </c>
      <c r="U30" s="75">
        <f t="shared" si="5"/>
        <v>3.321759259259259E-2</v>
      </c>
      <c r="V30" s="18">
        <f t="shared" si="3"/>
        <v>3.321759259259259E-2</v>
      </c>
      <c r="W30" s="37">
        <f t="shared" si="4"/>
        <v>19</v>
      </c>
      <c r="X30" s="78"/>
      <c r="Y30" s="72"/>
    </row>
    <row r="31" spans="1:25" ht="15" customHeight="1" x14ac:dyDescent="0.45">
      <c r="A31" s="55"/>
      <c r="B31" s="24" t="s">
        <v>49</v>
      </c>
      <c r="C31" s="61"/>
      <c r="D31" s="89"/>
      <c r="E31" s="42">
        <f t="shared" si="26"/>
        <v>7.3483796296296297E-2</v>
      </c>
      <c r="F31" s="64">
        <v>0.10193287037037037</v>
      </c>
      <c r="G31" s="82">
        <f t="shared" si="24"/>
        <v>2.8449074074074071E-2</v>
      </c>
      <c r="H31" s="69">
        <v>0</v>
      </c>
      <c r="I31" s="70">
        <v>0</v>
      </c>
      <c r="J31" s="69">
        <v>0</v>
      </c>
      <c r="K31" s="70">
        <v>0</v>
      </c>
      <c r="L31" s="69">
        <v>0</v>
      </c>
      <c r="M31" s="69">
        <v>0</v>
      </c>
      <c r="N31" s="69">
        <v>0</v>
      </c>
      <c r="O31" s="69">
        <v>1</v>
      </c>
      <c r="P31" s="70">
        <v>2</v>
      </c>
      <c r="Q31" s="69">
        <v>0</v>
      </c>
      <c r="R31" s="14">
        <f t="shared" si="25"/>
        <v>3</v>
      </c>
      <c r="S31" s="85">
        <f t="shared" si="27"/>
        <v>2.0833333333333333E-3</v>
      </c>
      <c r="T31" s="34">
        <v>0</v>
      </c>
      <c r="U31" s="76">
        <f t="shared" si="5"/>
        <v>3.0532407407407404E-2</v>
      </c>
      <c r="V31" s="19">
        <f t="shared" si="3"/>
        <v>3.0532407407407404E-2</v>
      </c>
      <c r="W31" s="38">
        <f t="shared" si="4"/>
        <v>13</v>
      </c>
      <c r="X31" s="79"/>
      <c r="Y31" s="73"/>
    </row>
  </sheetData>
  <mergeCells count="69">
    <mergeCell ref="A29:A31"/>
    <mergeCell ref="C20:C22"/>
    <mergeCell ref="D29:D31"/>
    <mergeCell ref="X29:X31"/>
    <mergeCell ref="C29:C31"/>
    <mergeCell ref="C23:C25"/>
    <mergeCell ref="A26:A28"/>
    <mergeCell ref="D26:D28"/>
    <mergeCell ref="X26:X28"/>
    <mergeCell ref="Y26:Y28"/>
    <mergeCell ref="A23:A25"/>
    <mergeCell ref="A20:A22"/>
    <mergeCell ref="C26:C28"/>
    <mergeCell ref="X5:X7"/>
    <mergeCell ref="Y5:Y7"/>
    <mergeCell ref="D23:D25"/>
    <mergeCell ref="X23:X25"/>
    <mergeCell ref="Y23:Y25"/>
    <mergeCell ref="D20:D22"/>
    <mergeCell ref="X20:X22"/>
    <mergeCell ref="Y20:Y22"/>
    <mergeCell ref="X14:X16"/>
    <mergeCell ref="Y14:Y16"/>
    <mergeCell ref="A8:A10"/>
    <mergeCell ref="C17:C19"/>
    <mergeCell ref="X17:X19"/>
    <mergeCell ref="C11:C13"/>
    <mergeCell ref="D8:D10"/>
    <mergeCell ref="X8:X10"/>
    <mergeCell ref="C8:C10"/>
    <mergeCell ref="D11:D13"/>
    <mergeCell ref="X11:X13"/>
    <mergeCell ref="A17:A19"/>
    <mergeCell ref="A14:A16"/>
    <mergeCell ref="A11:A13"/>
    <mergeCell ref="A5:A7"/>
    <mergeCell ref="D5:D7"/>
    <mergeCell ref="C5:C7"/>
    <mergeCell ref="C14:C16"/>
    <mergeCell ref="D14:D16"/>
    <mergeCell ref="D17:D19"/>
    <mergeCell ref="I3:I4"/>
    <mergeCell ref="J3:J4"/>
    <mergeCell ref="X2:X4"/>
    <mergeCell ref="Y2:Y4"/>
    <mergeCell ref="B3:B4"/>
    <mergeCell ref="H3:H4"/>
    <mergeCell ref="P3:P4"/>
    <mergeCell ref="Q3:Q4"/>
    <mergeCell ref="R3:R4"/>
    <mergeCell ref="K3:K4"/>
    <mergeCell ref="L3:M3"/>
    <mergeCell ref="O3:O4"/>
    <mergeCell ref="Y29:Y31"/>
    <mergeCell ref="Y17:Y19"/>
    <mergeCell ref="Y11:Y13"/>
    <mergeCell ref="Y8:Y10"/>
    <mergeCell ref="A1:Y1"/>
    <mergeCell ref="A2:A4"/>
    <mergeCell ref="C2:C4"/>
    <mergeCell ref="D2:D4"/>
    <mergeCell ref="E2:E4"/>
    <mergeCell ref="F2:F4"/>
    <mergeCell ref="G2:G4"/>
    <mergeCell ref="H2:R2"/>
    <mergeCell ref="S2:S4"/>
    <mergeCell ref="T2:T4"/>
    <mergeCell ref="U2:U4"/>
    <mergeCell ref="W2:W4"/>
  </mergeCells>
  <dataValidations disablePrompts="1" count="4">
    <dataValidation type="list" operator="greaterThanOrEqual" allowBlank="1" showInputMessage="1" showErrorMessage="1" sqref="I5:J31" xr:uid="{DCFE6D85-E954-4D56-BF0E-E88C763FD29F}">
      <formula1>$AA$2:$AA$3</formula1>
    </dataValidation>
    <dataValidation type="whole" operator="greaterThanOrEqual" allowBlank="1" showInputMessage="1" showErrorMessage="1" sqref="H5:H31 K5:Q31" xr:uid="{CE1CE113-C332-41BC-836A-180ED77E9072}">
      <formula1>0</formula1>
    </dataValidation>
    <dataValidation type="time" operator="greaterThanOrEqual" allowBlank="1" showInputMessage="1" showErrorMessage="1" sqref="D5:D31 T5:T31" xr:uid="{E8B12D08-D7B0-481E-AA99-CA78B9505F1D}">
      <formula1>0</formula1>
    </dataValidation>
    <dataValidation type="time" errorStyle="warning" operator="greaterThanOrEqual" allowBlank="1" showInputMessage="1" showErrorMessage="1" prompt="čas jednotlivce v cíli" sqref="F5:F31" xr:uid="{D04289A9-9B23-4F80-8F02-25946B4C94A5}">
      <formula1>E5</formula1>
    </dataValidation>
  </dataValidations>
  <pageMargins left="0.39370078740157483" right="0.39370078740157483" top="0.39370078740157483" bottom="0.3937007874015748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0FF11-E8F7-4047-849F-07F9703F019C}">
  <dimension ref="A1:AA41"/>
  <sheetViews>
    <sheetView zoomScaleNormal="100" workbookViewId="0">
      <selection activeCell="A2" sqref="A2:A4"/>
    </sheetView>
  </sheetViews>
  <sheetFormatPr defaultColWidth="9.1328125" defaultRowHeight="14.25" x14ac:dyDescent="0.45"/>
  <cols>
    <col min="1" max="1" width="5.265625" style="2" customWidth="1"/>
    <col min="2" max="2" width="24.265625" style="1" customWidth="1"/>
    <col min="3" max="3" width="14.3984375" style="6" customWidth="1"/>
    <col min="4" max="4" width="8.3984375" style="11" customWidth="1"/>
    <col min="5" max="5" width="8.73046875" style="1" customWidth="1"/>
    <col min="6" max="6" width="7.59765625" style="1" customWidth="1"/>
    <col min="7" max="7" width="7.1328125" style="4" customWidth="1"/>
    <col min="8" max="8" width="2" style="1" bestFit="1" customWidth="1"/>
    <col min="9" max="9" width="2.73046875" style="1" bestFit="1" customWidth="1"/>
    <col min="10" max="10" width="1.86328125" style="1" bestFit="1" customWidth="1"/>
    <col min="11" max="11" width="2.1328125" style="1" bestFit="1" customWidth="1"/>
    <col min="12" max="13" width="1.86328125" style="1" bestFit="1" customWidth="1"/>
    <col min="14" max="15" width="2.73046875" style="1" bestFit="1" customWidth="1"/>
    <col min="16" max="16" width="2.59765625" style="1" customWidth="1"/>
    <col min="17" max="17" width="3.59765625" style="1" bestFit="1" customWidth="1"/>
    <col min="18" max="18" width="7.59765625" style="11" hidden="1" customWidth="1"/>
    <col min="19" max="19" width="7.1328125" style="5" customWidth="1"/>
    <col min="20" max="20" width="7.86328125" style="5" customWidth="1"/>
    <col min="21" max="21" width="8.73046875" style="15" customWidth="1"/>
    <col min="22" max="22" width="9" style="11" hidden="1" customWidth="1"/>
    <col min="23" max="23" width="8.265625" style="1" customWidth="1"/>
    <col min="24" max="24" width="11.59765625" style="1" customWidth="1"/>
    <col min="25" max="25" width="11.73046875" style="1" customWidth="1"/>
    <col min="26" max="26" width="9.1328125" style="1"/>
    <col min="27" max="27" width="11.86328125" style="1" bestFit="1" customWidth="1"/>
    <col min="28" max="16384" width="9.1328125" style="1"/>
  </cols>
  <sheetData>
    <row r="1" spans="1:27" x14ac:dyDescent="0.45">
      <c r="A1" s="47" t="s">
        <v>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7" ht="15" customHeight="1" x14ac:dyDescent="0.45">
      <c r="A2" s="48" t="s">
        <v>0</v>
      </c>
      <c r="B2" s="31" t="s">
        <v>1</v>
      </c>
      <c r="C2" s="48" t="s">
        <v>2</v>
      </c>
      <c r="D2" s="49" t="s">
        <v>16</v>
      </c>
      <c r="E2" s="48" t="s">
        <v>15</v>
      </c>
      <c r="F2" s="49" t="s">
        <v>6</v>
      </c>
      <c r="G2" s="48" t="s">
        <v>7</v>
      </c>
      <c r="H2" s="50" t="s">
        <v>8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49" t="s">
        <v>27</v>
      </c>
      <c r="T2" s="51" t="s">
        <v>10</v>
      </c>
      <c r="U2" s="49" t="s">
        <v>11</v>
      </c>
      <c r="V2" s="30"/>
      <c r="W2" s="48" t="s">
        <v>28</v>
      </c>
      <c r="X2" s="48" t="s">
        <v>13</v>
      </c>
      <c r="Y2" s="48" t="s">
        <v>12</v>
      </c>
      <c r="AA2" s="3">
        <v>0</v>
      </c>
    </row>
    <row r="3" spans="1:27" ht="13.5" customHeight="1" x14ac:dyDescent="0.45">
      <c r="A3" s="48"/>
      <c r="B3" s="53" t="s">
        <v>14</v>
      </c>
      <c r="C3" s="48"/>
      <c r="D3" s="49"/>
      <c r="E3" s="48"/>
      <c r="F3" s="49"/>
      <c r="G3" s="48"/>
      <c r="H3" s="52" t="s">
        <v>22</v>
      </c>
      <c r="I3" s="52" t="s">
        <v>17</v>
      </c>
      <c r="J3" s="52" t="s">
        <v>18</v>
      </c>
      <c r="K3" s="52" t="s">
        <v>19</v>
      </c>
      <c r="L3" s="52" t="s">
        <v>23</v>
      </c>
      <c r="M3" s="52"/>
      <c r="N3" s="7" t="s">
        <v>17</v>
      </c>
      <c r="O3" s="52" t="s">
        <v>24</v>
      </c>
      <c r="P3" s="52" t="s">
        <v>25</v>
      </c>
      <c r="Q3" s="52" t="s">
        <v>26</v>
      </c>
      <c r="R3" s="54" t="s">
        <v>9</v>
      </c>
      <c r="S3" s="49"/>
      <c r="T3" s="51"/>
      <c r="U3" s="49"/>
      <c r="V3" s="30"/>
      <c r="W3" s="48"/>
      <c r="X3" s="48"/>
      <c r="Y3" s="48"/>
      <c r="AA3" s="3" t="s">
        <v>25</v>
      </c>
    </row>
    <row r="4" spans="1:27" ht="11.25" customHeight="1" x14ac:dyDescent="0.45">
      <c r="A4" s="48"/>
      <c r="B4" s="53"/>
      <c r="C4" s="48"/>
      <c r="D4" s="49"/>
      <c r="E4" s="48"/>
      <c r="F4" s="49"/>
      <c r="G4" s="48"/>
      <c r="H4" s="52"/>
      <c r="I4" s="52"/>
      <c r="J4" s="52"/>
      <c r="K4" s="52"/>
      <c r="L4" s="32" t="s">
        <v>20</v>
      </c>
      <c r="M4" s="32" t="s">
        <v>21</v>
      </c>
      <c r="N4" s="8" t="s">
        <v>20</v>
      </c>
      <c r="O4" s="52"/>
      <c r="P4" s="52"/>
      <c r="Q4" s="52"/>
      <c r="R4" s="54"/>
      <c r="S4" s="49"/>
      <c r="T4" s="51"/>
      <c r="U4" s="49"/>
      <c r="V4" s="30"/>
      <c r="W4" s="48"/>
      <c r="X4" s="48"/>
      <c r="Y4" s="48"/>
      <c r="AA4" s="35" t="s">
        <v>120</v>
      </c>
    </row>
    <row r="5" spans="1:27" ht="15" customHeight="1" x14ac:dyDescent="0.45">
      <c r="A5" s="56">
        <v>2</v>
      </c>
      <c r="B5" s="28" t="s">
        <v>60</v>
      </c>
      <c r="C5" s="59" t="s">
        <v>29</v>
      </c>
      <c r="D5" s="86">
        <v>1.3888888888888889E-3</v>
      </c>
      <c r="E5" s="40">
        <f>D5</f>
        <v>1.3888888888888889E-3</v>
      </c>
      <c r="F5" s="62">
        <v>2.8981481481481483E-2</v>
      </c>
      <c r="G5" s="80">
        <f t="shared" ref="G5:G31" si="0">F5-E5</f>
        <v>2.7592592592592596E-2</v>
      </c>
      <c r="H5" s="65">
        <v>0</v>
      </c>
      <c r="I5" s="66">
        <v>0</v>
      </c>
      <c r="J5" s="65">
        <v>0</v>
      </c>
      <c r="K5" s="66">
        <v>0</v>
      </c>
      <c r="L5" s="65">
        <v>1</v>
      </c>
      <c r="M5" s="65">
        <v>0</v>
      </c>
      <c r="N5" s="65">
        <v>0</v>
      </c>
      <c r="O5" s="65">
        <v>0</v>
      </c>
      <c r="P5" s="66">
        <v>0</v>
      </c>
      <c r="Q5" s="65">
        <v>2</v>
      </c>
      <c r="R5" s="12">
        <f t="shared" ref="R5:R22" si="1">SUM(H5:Q5)</f>
        <v>3</v>
      </c>
      <c r="S5" s="83">
        <f t="shared" ref="S5:S28" si="2">TIME(0,R5,0)</f>
        <v>2.0833333333333333E-3</v>
      </c>
      <c r="T5" s="39">
        <v>0</v>
      </c>
      <c r="U5" s="74">
        <f>G5-T5+S5</f>
        <v>2.9675925925925929E-2</v>
      </c>
      <c r="V5" s="17">
        <f t="shared" ref="V5:V40" si="3">IF(OR(J5=AA$3,I5=AA$3),"",U5)</f>
        <v>2.9675925925925929E-2</v>
      </c>
      <c r="W5" s="43">
        <f t="shared" ref="W5:W40" si="4">IF(OR(I5=AA$3,J5=AA$3),"DISC",RANK(V5,V$5:V$31655,1))</f>
        <v>7</v>
      </c>
      <c r="X5" s="77">
        <f>IF(OR(ISNUMBER(FIND($AA$4,W5)),ISNUMBER(FIND($AA$4,W6)),ISNUMBER(FIND($AA$4,W7))),$AA$4,SUM(U5:U7))</f>
        <v>0.11025462962962963</v>
      </c>
      <c r="Y5" s="71">
        <f>IF(ISNUMBER(FIND($AA$4,X5)),$AA$4,RANK(X5,X$5:X$31655,1))</f>
        <v>10</v>
      </c>
    </row>
    <row r="6" spans="1:27" ht="15" customHeight="1" x14ac:dyDescent="0.45">
      <c r="A6" s="57"/>
      <c r="B6" s="21" t="s">
        <v>125</v>
      </c>
      <c r="C6" s="60"/>
      <c r="D6" s="87"/>
      <c r="E6" s="41">
        <f>F5</f>
        <v>2.8981481481481483E-2</v>
      </c>
      <c r="F6" s="63">
        <v>7.633101851851852E-2</v>
      </c>
      <c r="G6" s="81">
        <f t="shared" si="0"/>
        <v>4.7349537037037037E-2</v>
      </c>
      <c r="H6" s="67">
        <v>0</v>
      </c>
      <c r="I6" s="68">
        <v>0</v>
      </c>
      <c r="J6" s="67">
        <v>0</v>
      </c>
      <c r="K6" s="68">
        <v>0</v>
      </c>
      <c r="L6" s="67">
        <v>3</v>
      </c>
      <c r="M6" s="67">
        <v>0</v>
      </c>
      <c r="N6" s="67">
        <v>0</v>
      </c>
      <c r="O6" s="67">
        <v>1</v>
      </c>
      <c r="P6" s="68">
        <v>0</v>
      </c>
      <c r="Q6" s="67">
        <v>0</v>
      </c>
      <c r="R6" s="13">
        <f t="shared" si="1"/>
        <v>4</v>
      </c>
      <c r="S6" s="84">
        <f t="shared" si="2"/>
        <v>2.7777777777777779E-3</v>
      </c>
      <c r="T6" s="33">
        <v>0</v>
      </c>
      <c r="U6" s="75">
        <f t="shared" ref="U6:U31" si="5">G6-T6+S6</f>
        <v>5.0127314814814812E-2</v>
      </c>
      <c r="V6" s="18">
        <f t="shared" si="3"/>
        <v>5.0127314814814812E-2</v>
      </c>
      <c r="W6" s="43">
        <f t="shared" si="4"/>
        <v>36</v>
      </c>
      <c r="X6" s="78"/>
      <c r="Y6" s="72"/>
    </row>
    <row r="7" spans="1:27" ht="15" customHeight="1" x14ac:dyDescent="0.45">
      <c r="A7" s="58"/>
      <c r="B7" s="24" t="s">
        <v>61</v>
      </c>
      <c r="C7" s="61"/>
      <c r="D7" s="88"/>
      <c r="E7" s="42">
        <f>F6</f>
        <v>7.633101851851852E-2</v>
      </c>
      <c r="F7" s="64">
        <v>0.10608796296296297</v>
      </c>
      <c r="G7" s="82">
        <f t="shared" si="0"/>
        <v>2.9756944444444447E-2</v>
      </c>
      <c r="H7" s="69">
        <v>0</v>
      </c>
      <c r="I7" s="70">
        <v>0</v>
      </c>
      <c r="J7" s="69">
        <v>0</v>
      </c>
      <c r="K7" s="70">
        <v>0</v>
      </c>
      <c r="L7" s="69">
        <v>1</v>
      </c>
      <c r="M7" s="69">
        <v>0</v>
      </c>
      <c r="N7" s="69">
        <v>0</v>
      </c>
      <c r="O7" s="69">
        <v>0</v>
      </c>
      <c r="P7" s="70">
        <v>0</v>
      </c>
      <c r="Q7" s="69">
        <v>0</v>
      </c>
      <c r="R7" s="14">
        <f t="shared" si="1"/>
        <v>1</v>
      </c>
      <c r="S7" s="85">
        <f t="shared" si="2"/>
        <v>6.9444444444444447E-4</v>
      </c>
      <c r="T7" s="34">
        <v>0</v>
      </c>
      <c r="U7" s="76">
        <f t="shared" si="5"/>
        <v>3.0451388888888892E-2</v>
      </c>
      <c r="V7" s="19">
        <f t="shared" si="3"/>
        <v>3.0451388888888892E-2</v>
      </c>
      <c r="W7" s="44">
        <f t="shared" si="4"/>
        <v>10</v>
      </c>
      <c r="X7" s="79"/>
      <c r="Y7" s="73"/>
    </row>
    <row r="8" spans="1:27" ht="15" customHeight="1" x14ac:dyDescent="0.45">
      <c r="A8" s="56">
        <v>5</v>
      </c>
      <c r="B8" s="20" t="s">
        <v>99</v>
      </c>
      <c r="C8" s="59" t="s">
        <v>90</v>
      </c>
      <c r="D8" s="86">
        <v>3.4722222222222225E-3</v>
      </c>
      <c r="E8" s="40">
        <f>D8</f>
        <v>3.4722222222222225E-3</v>
      </c>
      <c r="F8" s="62">
        <v>3.7638888888888895E-2</v>
      </c>
      <c r="G8" s="80">
        <f t="shared" si="0"/>
        <v>3.4166666666666672E-2</v>
      </c>
      <c r="H8" s="65">
        <v>1</v>
      </c>
      <c r="I8" s="66">
        <v>0</v>
      </c>
      <c r="J8" s="65">
        <v>0</v>
      </c>
      <c r="K8" s="66">
        <v>0</v>
      </c>
      <c r="L8" s="65">
        <v>1</v>
      </c>
      <c r="M8" s="65">
        <v>0</v>
      </c>
      <c r="N8" s="65">
        <v>0</v>
      </c>
      <c r="O8" s="65">
        <v>0</v>
      </c>
      <c r="P8" s="66">
        <v>0</v>
      </c>
      <c r="Q8" s="65">
        <v>0</v>
      </c>
      <c r="R8" s="12">
        <f t="shared" si="1"/>
        <v>2</v>
      </c>
      <c r="S8" s="83">
        <f t="shared" si="2"/>
        <v>1.3888888888888889E-3</v>
      </c>
      <c r="T8" s="39">
        <v>0</v>
      </c>
      <c r="U8" s="74">
        <f t="shared" si="5"/>
        <v>3.5555555555555562E-2</v>
      </c>
      <c r="V8" s="17">
        <f t="shared" si="3"/>
        <v>3.5555555555555562E-2</v>
      </c>
      <c r="W8" s="45">
        <f t="shared" si="4"/>
        <v>24</v>
      </c>
      <c r="X8" s="77">
        <f t="shared" ref="X8" si="6">IF(OR(ISNUMBER(FIND(W8,$AA$4)),ISNUMBER(FIND(W9,$AA$4)),ISNUMBER(FIND(W10,$AA$4))),$AA$4,SUM(U8:U10))</f>
        <v>0.10399305555555555</v>
      </c>
      <c r="Y8" s="71">
        <f t="shared" ref="Y8" si="7">IF(ISNUMBER(FIND($AA$4,X8)),$AA$4,RANK(X8,X$5:X$31655,1))</f>
        <v>7</v>
      </c>
    </row>
    <row r="9" spans="1:27" ht="15" customHeight="1" x14ac:dyDescent="0.45">
      <c r="A9" s="57"/>
      <c r="B9" s="23" t="s">
        <v>100</v>
      </c>
      <c r="C9" s="60"/>
      <c r="D9" s="87"/>
      <c r="E9" s="41">
        <f>F8</f>
        <v>3.7638888888888895E-2</v>
      </c>
      <c r="F9" s="63">
        <v>7.2037037037037038E-2</v>
      </c>
      <c r="G9" s="81">
        <f t="shared" si="0"/>
        <v>3.4398148148148143E-2</v>
      </c>
      <c r="H9" s="67">
        <v>1</v>
      </c>
      <c r="I9" s="68">
        <v>0</v>
      </c>
      <c r="J9" s="67">
        <v>0</v>
      </c>
      <c r="K9" s="68">
        <v>0</v>
      </c>
      <c r="L9" s="67">
        <v>1</v>
      </c>
      <c r="M9" s="67">
        <v>0</v>
      </c>
      <c r="N9" s="67">
        <v>0</v>
      </c>
      <c r="O9" s="67">
        <v>0</v>
      </c>
      <c r="P9" s="68">
        <v>1</v>
      </c>
      <c r="Q9" s="67">
        <v>0</v>
      </c>
      <c r="R9" s="13">
        <f t="shared" si="1"/>
        <v>3</v>
      </c>
      <c r="S9" s="84">
        <f t="shared" si="2"/>
        <v>2.0833333333333333E-3</v>
      </c>
      <c r="T9" s="33">
        <v>0</v>
      </c>
      <c r="U9" s="75">
        <f t="shared" si="5"/>
        <v>3.6481481481481476E-2</v>
      </c>
      <c r="V9" s="18">
        <f t="shared" si="3"/>
        <v>3.6481481481481476E-2</v>
      </c>
      <c r="W9" s="43">
        <f t="shared" si="4"/>
        <v>26</v>
      </c>
      <c r="X9" s="78"/>
      <c r="Y9" s="72"/>
    </row>
    <row r="10" spans="1:27" ht="15" customHeight="1" x14ac:dyDescent="0.45">
      <c r="A10" s="58"/>
      <c r="B10" s="27" t="s">
        <v>101</v>
      </c>
      <c r="C10" s="61"/>
      <c r="D10" s="88"/>
      <c r="E10" s="42">
        <f>F9</f>
        <v>7.2037037037037038E-2</v>
      </c>
      <c r="F10" s="64">
        <v>0.10121527777777778</v>
      </c>
      <c r="G10" s="82">
        <f t="shared" si="0"/>
        <v>2.9178240740740741E-2</v>
      </c>
      <c r="H10" s="69">
        <v>0</v>
      </c>
      <c r="I10" s="70">
        <v>0</v>
      </c>
      <c r="J10" s="69">
        <v>0</v>
      </c>
      <c r="K10" s="70">
        <v>0</v>
      </c>
      <c r="L10" s="69">
        <v>2</v>
      </c>
      <c r="M10" s="69">
        <v>1</v>
      </c>
      <c r="N10" s="69">
        <v>0</v>
      </c>
      <c r="O10" s="69">
        <v>1</v>
      </c>
      <c r="P10" s="70">
        <v>0</v>
      </c>
      <c r="Q10" s="69">
        <v>0</v>
      </c>
      <c r="R10" s="14">
        <f t="shared" si="1"/>
        <v>4</v>
      </c>
      <c r="S10" s="85">
        <f t="shared" si="2"/>
        <v>2.7777777777777779E-3</v>
      </c>
      <c r="T10" s="34">
        <v>0</v>
      </c>
      <c r="U10" s="76">
        <f t="shared" si="5"/>
        <v>3.1956018518518516E-2</v>
      </c>
      <c r="V10" s="19">
        <f t="shared" si="3"/>
        <v>3.1956018518518516E-2</v>
      </c>
      <c r="W10" s="44">
        <f t="shared" si="4"/>
        <v>14</v>
      </c>
      <c r="X10" s="79"/>
      <c r="Y10" s="73"/>
    </row>
    <row r="11" spans="1:27" ht="15" customHeight="1" x14ac:dyDescent="0.45">
      <c r="A11" s="56">
        <v>8</v>
      </c>
      <c r="B11" s="25" t="s">
        <v>123</v>
      </c>
      <c r="C11" s="59" t="s">
        <v>29</v>
      </c>
      <c r="D11" s="86">
        <v>5.5555555555555558E-3</v>
      </c>
      <c r="E11" s="40">
        <f>D11</f>
        <v>5.5555555555555558E-3</v>
      </c>
      <c r="F11" s="62">
        <v>3.5254629629629629E-2</v>
      </c>
      <c r="G11" s="80">
        <f t="shared" si="0"/>
        <v>2.9699074074074072E-2</v>
      </c>
      <c r="H11" s="65">
        <v>0</v>
      </c>
      <c r="I11" s="66">
        <v>0</v>
      </c>
      <c r="J11" s="65">
        <v>0</v>
      </c>
      <c r="K11" s="66">
        <v>0</v>
      </c>
      <c r="L11" s="65">
        <v>1</v>
      </c>
      <c r="M11" s="65">
        <v>0</v>
      </c>
      <c r="N11" s="65">
        <v>0</v>
      </c>
      <c r="O11" s="65">
        <v>0</v>
      </c>
      <c r="P11" s="66">
        <v>0</v>
      </c>
      <c r="Q11" s="65">
        <v>0</v>
      </c>
      <c r="R11" s="12">
        <f t="shared" si="1"/>
        <v>1</v>
      </c>
      <c r="S11" s="83">
        <f t="shared" si="2"/>
        <v>6.9444444444444447E-4</v>
      </c>
      <c r="T11" s="39">
        <v>0</v>
      </c>
      <c r="U11" s="74">
        <f t="shared" si="5"/>
        <v>3.0393518518518518E-2</v>
      </c>
      <c r="V11" s="18">
        <f t="shared" si="3"/>
        <v>3.0393518518518518E-2</v>
      </c>
      <c r="W11" s="45">
        <f t="shared" si="4"/>
        <v>9</v>
      </c>
      <c r="X11" s="77">
        <f t="shared" ref="X11" si="8">IF(OR(ISNUMBER(FIND(W11,$AA$4)),ISNUMBER(FIND(W12,$AA$4)),ISNUMBER(FIND(W13,$AA$4))),$AA$4,SUM(U11:U13))</f>
        <v>8.803240740740742E-2</v>
      </c>
      <c r="Y11" s="71">
        <f t="shared" ref="Y11" si="9">IF(ISNUMBER(FIND($AA$4,X11)),$AA$4,RANK(X11,X$5:X$31655,1))</f>
        <v>1</v>
      </c>
    </row>
    <row r="12" spans="1:27" ht="15" customHeight="1" x14ac:dyDescent="0.45">
      <c r="A12" s="57"/>
      <c r="B12" s="29" t="s">
        <v>124</v>
      </c>
      <c r="C12" s="60"/>
      <c r="D12" s="87"/>
      <c r="E12" s="41">
        <f>F11</f>
        <v>3.5254629629629629E-2</v>
      </c>
      <c r="F12" s="63">
        <v>5.9027777777777783E-2</v>
      </c>
      <c r="G12" s="81">
        <f t="shared" si="0"/>
        <v>2.3773148148148154E-2</v>
      </c>
      <c r="H12" s="67">
        <v>0</v>
      </c>
      <c r="I12" s="68">
        <v>0</v>
      </c>
      <c r="J12" s="67">
        <v>0</v>
      </c>
      <c r="K12" s="68">
        <v>0</v>
      </c>
      <c r="L12" s="67">
        <v>1</v>
      </c>
      <c r="M12" s="67">
        <v>0</v>
      </c>
      <c r="N12" s="67">
        <v>0</v>
      </c>
      <c r="O12" s="67">
        <v>0</v>
      </c>
      <c r="P12" s="68">
        <v>0</v>
      </c>
      <c r="Q12" s="67">
        <v>0</v>
      </c>
      <c r="R12" s="13">
        <f t="shared" si="1"/>
        <v>1</v>
      </c>
      <c r="S12" s="84">
        <f t="shared" si="2"/>
        <v>6.9444444444444447E-4</v>
      </c>
      <c r="T12" s="33">
        <v>3.4722222222222224E-4</v>
      </c>
      <c r="U12" s="75">
        <f t="shared" si="5"/>
        <v>2.4120370370370379E-2</v>
      </c>
      <c r="V12" s="18">
        <f t="shared" si="3"/>
        <v>2.4120370370370379E-2</v>
      </c>
      <c r="W12" s="43">
        <f t="shared" si="4"/>
        <v>1</v>
      </c>
      <c r="X12" s="78"/>
      <c r="Y12" s="72"/>
    </row>
    <row r="13" spans="1:27" ht="15" customHeight="1" x14ac:dyDescent="0.45">
      <c r="A13" s="58"/>
      <c r="B13" s="22" t="s">
        <v>59</v>
      </c>
      <c r="C13" s="61"/>
      <c r="D13" s="88"/>
      <c r="E13" s="42">
        <f>F12</f>
        <v>5.9027777777777783E-2</v>
      </c>
      <c r="F13" s="64">
        <v>9.0462962962962967E-2</v>
      </c>
      <c r="G13" s="82">
        <f t="shared" si="0"/>
        <v>3.1435185185185184E-2</v>
      </c>
      <c r="H13" s="69">
        <v>1</v>
      </c>
      <c r="I13" s="70">
        <v>0</v>
      </c>
      <c r="J13" s="69">
        <v>0</v>
      </c>
      <c r="K13" s="70">
        <v>0</v>
      </c>
      <c r="L13" s="69">
        <v>2</v>
      </c>
      <c r="M13" s="69">
        <v>0</v>
      </c>
      <c r="N13" s="69">
        <v>0</v>
      </c>
      <c r="O13" s="69">
        <v>0</v>
      </c>
      <c r="P13" s="70">
        <v>0</v>
      </c>
      <c r="Q13" s="69">
        <v>0</v>
      </c>
      <c r="R13" s="14">
        <f t="shared" si="1"/>
        <v>3</v>
      </c>
      <c r="S13" s="85">
        <f t="shared" si="2"/>
        <v>2.0833333333333333E-3</v>
      </c>
      <c r="T13" s="34">
        <v>0</v>
      </c>
      <c r="U13" s="76">
        <f t="shared" si="5"/>
        <v>3.3518518518518517E-2</v>
      </c>
      <c r="V13" s="19">
        <f t="shared" si="3"/>
        <v>3.3518518518518517E-2</v>
      </c>
      <c r="W13" s="44">
        <f t="shared" si="4"/>
        <v>19</v>
      </c>
      <c r="X13" s="79"/>
      <c r="Y13" s="73"/>
    </row>
    <row r="14" spans="1:27" ht="15" customHeight="1" x14ac:dyDescent="0.45">
      <c r="A14" s="55">
        <v>11</v>
      </c>
      <c r="B14" s="28" t="s">
        <v>105</v>
      </c>
      <c r="C14" s="59" t="s">
        <v>114</v>
      </c>
      <c r="D14" s="89">
        <v>7.6388888888888895E-3</v>
      </c>
      <c r="E14" s="40">
        <f>D14</f>
        <v>7.6388888888888895E-3</v>
      </c>
      <c r="F14" s="62">
        <v>3.3703703703703701E-2</v>
      </c>
      <c r="G14" s="80">
        <f t="shared" si="0"/>
        <v>2.6064814814814811E-2</v>
      </c>
      <c r="H14" s="65">
        <v>0</v>
      </c>
      <c r="I14" s="66">
        <v>0</v>
      </c>
      <c r="J14" s="65">
        <v>0</v>
      </c>
      <c r="K14" s="66">
        <v>0</v>
      </c>
      <c r="L14" s="65">
        <v>3</v>
      </c>
      <c r="M14" s="65">
        <v>0</v>
      </c>
      <c r="N14" s="65">
        <v>0</v>
      </c>
      <c r="O14" s="65">
        <v>0</v>
      </c>
      <c r="P14" s="66">
        <v>0</v>
      </c>
      <c r="Q14" s="65">
        <v>0</v>
      </c>
      <c r="R14" s="12">
        <f t="shared" si="1"/>
        <v>3</v>
      </c>
      <c r="S14" s="83">
        <f t="shared" si="2"/>
        <v>2.0833333333333333E-3</v>
      </c>
      <c r="T14" s="39">
        <v>0</v>
      </c>
      <c r="U14" s="74">
        <f t="shared" si="5"/>
        <v>2.8148148148148144E-2</v>
      </c>
      <c r="V14" s="17">
        <f t="shared" si="3"/>
        <v>2.8148148148148144E-2</v>
      </c>
      <c r="W14" s="45">
        <f t="shared" si="4"/>
        <v>4</v>
      </c>
      <c r="X14" s="77">
        <f t="shared" ref="X14" si="10">IF(OR(ISNUMBER(FIND(W14,$AA$4)),ISNUMBER(FIND(W15,$AA$4)),ISNUMBER(FIND(W16,$AA$4))),$AA$4,SUM(U14:U16))</f>
        <v>8.8113425925925914E-2</v>
      </c>
      <c r="Y14" s="71">
        <f>IF(ISNUMBER(FIND($AA$4,X14)),$AA$4,RANK(X14,X$5:X$31655,1))</f>
        <v>2</v>
      </c>
    </row>
    <row r="15" spans="1:27" ht="15" customHeight="1" x14ac:dyDescent="0.45">
      <c r="A15" s="55"/>
      <c r="B15" s="21" t="s">
        <v>106</v>
      </c>
      <c r="C15" s="60"/>
      <c r="D15" s="89"/>
      <c r="E15" s="41">
        <f t="shared" ref="E15:E16" si="11">F14</f>
        <v>3.3703703703703701E-2</v>
      </c>
      <c r="F15" s="63">
        <v>6.5185185185185179E-2</v>
      </c>
      <c r="G15" s="81">
        <f t="shared" si="0"/>
        <v>3.1481481481481478E-2</v>
      </c>
      <c r="H15" s="67">
        <v>0</v>
      </c>
      <c r="I15" s="68">
        <v>0</v>
      </c>
      <c r="J15" s="67">
        <v>0</v>
      </c>
      <c r="K15" s="68">
        <v>0</v>
      </c>
      <c r="L15" s="67">
        <v>0</v>
      </c>
      <c r="M15" s="67">
        <v>0</v>
      </c>
      <c r="N15" s="67">
        <v>0</v>
      </c>
      <c r="O15" s="67">
        <v>0</v>
      </c>
      <c r="P15" s="68">
        <v>0</v>
      </c>
      <c r="Q15" s="67">
        <v>0</v>
      </c>
      <c r="R15" s="13">
        <f t="shared" si="1"/>
        <v>0</v>
      </c>
      <c r="S15" s="84">
        <f t="shared" si="2"/>
        <v>0</v>
      </c>
      <c r="T15" s="33">
        <v>0</v>
      </c>
      <c r="U15" s="75">
        <f t="shared" si="5"/>
        <v>3.1481481481481478E-2</v>
      </c>
      <c r="V15" s="18">
        <f t="shared" si="3"/>
        <v>3.1481481481481478E-2</v>
      </c>
      <c r="W15" s="43">
        <f t="shared" si="4"/>
        <v>13</v>
      </c>
      <c r="X15" s="78"/>
      <c r="Y15" s="72"/>
    </row>
    <row r="16" spans="1:27" ht="15" customHeight="1" x14ac:dyDescent="0.45">
      <c r="A16" s="55"/>
      <c r="B16" s="24" t="s">
        <v>107</v>
      </c>
      <c r="C16" s="61"/>
      <c r="D16" s="89"/>
      <c r="E16" s="42">
        <f t="shared" si="11"/>
        <v>6.5185185185185179E-2</v>
      </c>
      <c r="F16" s="64">
        <v>9.1585648148148138E-2</v>
      </c>
      <c r="G16" s="82">
        <f t="shared" si="0"/>
        <v>2.6400462962962959E-2</v>
      </c>
      <c r="H16" s="69">
        <v>1</v>
      </c>
      <c r="I16" s="70">
        <v>0</v>
      </c>
      <c r="J16" s="69">
        <v>0</v>
      </c>
      <c r="K16" s="70">
        <v>0</v>
      </c>
      <c r="L16" s="69">
        <v>1</v>
      </c>
      <c r="M16" s="69">
        <v>1</v>
      </c>
      <c r="N16" s="69">
        <v>0</v>
      </c>
      <c r="O16" s="69">
        <v>0</v>
      </c>
      <c r="P16" s="70">
        <v>0</v>
      </c>
      <c r="Q16" s="69">
        <v>0</v>
      </c>
      <c r="R16" s="14">
        <f t="shared" si="1"/>
        <v>3</v>
      </c>
      <c r="S16" s="85">
        <f t="shared" si="2"/>
        <v>2.0833333333333333E-3</v>
      </c>
      <c r="T16" s="34">
        <v>0</v>
      </c>
      <c r="U16" s="76">
        <f t="shared" si="5"/>
        <v>2.8483796296296292E-2</v>
      </c>
      <c r="V16" s="19">
        <f t="shared" si="3"/>
        <v>2.8483796296296292E-2</v>
      </c>
      <c r="W16" s="44">
        <f t="shared" si="4"/>
        <v>5</v>
      </c>
      <c r="X16" s="79"/>
      <c r="Y16" s="73"/>
    </row>
    <row r="17" spans="1:25" ht="15" customHeight="1" x14ac:dyDescent="0.45">
      <c r="A17" s="55">
        <v>14</v>
      </c>
      <c r="B17" s="20" t="s">
        <v>116</v>
      </c>
      <c r="C17" s="59" t="s">
        <v>115</v>
      </c>
      <c r="D17" s="89">
        <v>9.7222222222222206E-3</v>
      </c>
      <c r="E17" s="40">
        <f>D17</f>
        <v>9.7222222222222206E-3</v>
      </c>
      <c r="F17" s="62">
        <v>3.9814814814814817E-2</v>
      </c>
      <c r="G17" s="80">
        <f t="shared" si="0"/>
        <v>3.0092592592592594E-2</v>
      </c>
      <c r="H17" s="65">
        <v>0</v>
      </c>
      <c r="I17" s="66">
        <v>0</v>
      </c>
      <c r="J17" s="65">
        <v>0</v>
      </c>
      <c r="K17" s="66">
        <v>0</v>
      </c>
      <c r="L17" s="65">
        <v>3</v>
      </c>
      <c r="M17" s="65">
        <v>0</v>
      </c>
      <c r="N17" s="65">
        <v>0</v>
      </c>
      <c r="O17" s="65">
        <v>0</v>
      </c>
      <c r="P17" s="66">
        <v>0</v>
      </c>
      <c r="Q17" s="65">
        <v>0</v>
      </c>
      <c r="R17" s="12">
        <f t="shared" si="1"/>
        <v>3</v>
      </c>
      <c r="S17" s="83">
        <f t="shared" si="2"/>
        <v>2.0833333333333333E-3</v>
      </c>
      <c r="T17" s="39">
        <v>0</v>
      </c>
      <c r="U17" s="74">
        <f t="shared" si="5"/>
        <v>3.2175925925925927E-2</v>
      </c>
      <c r="V17" s="17">
        <f t="shared" si="3"/>
        <v>3.2175925925925927E-2</v>
      </c>
      <c r="W17" s="45">
        <f t="shared" si="4"/>
        <v>17</v>
      </c>
      <c r="X17" s="77">
        <f t="shared" ref="X17" si="12">IF(OR(ISNUMBER(FIND(W17,$AA$4)),ISNUMBER(FIND(W18,$AA$4)),ISNUMBER(FIND(W19,$AA$4))),$AA$4,SUM(U17:U19))</f>
        <v>9.8136574074074071E-2</v>
      </c>
      <c r="Y17" s="71">
        <f t="shared" ref="Y17" si="13">IF(ISNUMBER(FIND($AA$4,X17)),$AA$4,RANK(X17,X$5:X$31655,1))</f>
        <v>4</v>
      </c>
    </row>
    <row r="18" spans="1:25" ht="15" customHeight="1" x14ac:dyDescent="0.45">
      <c r="A18" s="55"/>
      <c r="B18" s="23" t="s">
        <v>117</v>
      </c>
      <c r="C18" s="60"/>
      <c r="D18" s="89"/>
      <c r="E18" s="41">
        <f t="shared" ref="E18:E19" si="14">F17</f>
        <v>3.9814814814814817E-2</v>
      </c>
      <c r="F18" s="63">
        <v>7.7164351851851845E-2</v>
      </c>
      <c r="G18" s="81">
        <f t="shared" si="0"/>
        <v>3.7349537037037028E-2</v>
      </c>
      <c r="H18" s="67">
        <v>1</v>
      </c>
      <c r="I18" s="68">
        <v>0</v>
      </c>
      <c r="J18" s="67">
        <v>0</v>
      </c>
      <c r="K18" s="68">
        <v>0</v>
      </c>
      <c r="L18" s="67">
        <v>0</v>
      </c>
      <c r="M18" s="67">
        <v>0</v>
      </c>
      <c r="N18" s="67">
        <v>0</v>
      </c>
      <c r="O18" s="67">
        <v>0</v>
      </c>
      <c r="P18" s="68">
        <v>0</v>
      </c>
      <c r="Q18" s="67">
        <v>0</v>
      </c>
      <c r="R18" s="13">
        <f t="shared" si="1"/>
        <v>1</v>
      </c>
      <c r="S18" s="84">
        <f t="shared" si="2"/>
        <v>6.9444444444444447E-4</v>
      </c>
      <c r="T18" s="33">
        <v>0</v>
      </c>
      <c r="U18" s="75">
        <f t="shared" si="5"/>
        <v>3.804398148148147E-2</v>
      </c>
      <c r="V18" s="18">
        <f t="shared" si="3"/>
        <v>3.804398148148147E-2</v>
      </c>
      <c r="W18" s="43">
        <f t="shared" si="4"/>
        <v>29</v>
      </c>
      <c r="X18" s="78"/>
      <c r="Y18" s="72"/>
    </row>
    <row r="19" spans="1:25" ht="15" customHeight="1" x14ac:dyDescent="0.45">
      <c r="A19" s="55"/>
      <c r="B19" s="27" t="s">
        <v>118</v>
      </c>
      <c r="C19" s="61"/>
      <c r="D19" s="89"/>
      <c r="E19" s="42">
        <f t="shared" si="14"/>
        <v>7.7164351851851845E-2</v>
      </c>
      <c r="F19" s="64">
        <v>0.10438657407407408</v>
      </c>
      <c r="G19" s="82">
        <f t="shared" si="0"/>
        <v>2.7222222222222231E-2</v>
      </c>
      <c r="H19" s="69">
        <v>0</v>
      </c>
      <c r="I19" s="70">
        <v>0</v>
      </c>
      <c r="J19" s="69">
        <v>0</v>
      </c>
      <c r="K19" s="70">
        <v>0</v>
      </c>
      <c r="L19" s="69">
        <v>1</v>
      </c>
      <c r="M19" s="69">
        <v>0</v>
      </c>
      <c r="N19" s="69">
        <v>0</v>
      </c>
      <c r="O19" s="69">
        <v>0</v>
      </c>
      <c r="P19" s="70">
        <v>0</v>
      </c>
      <c r="Q19" s="69">
        <v>0</v>
      </c>
      <c r="R19" s="14">
        <f t="shared" si="1"/>
        <v>1</v>
      </c>
      <c r="S19" s="85">
        <f t="shared" si="2"/>
        <v>6.9444444444444447E-4</v>
      </c>
      <c r="T19" s="34">
        <v>0</v>
      </c>
      <c r="U19" s="76">
        <f t="shared" si="5"/>
        <v>2.7916666666666676E-2</v>
      </c>
      <c r="V19" s="19">
        <f t="shared" si="3"/>
        <v>2.7916666666666676E-2</v>
      </c>
      <c r="W19" s="44">
        <f t="shared" si="4"/>
        <v>2</v>
      </c>
      <c r="X19" s="79"/>
      <c r="Y19" s="73"/>
    </row>
    <row r="20" spans="1:25" ht="15" customHeight="1" x14ac:dyDescent="0.45">
      <c r="A20" s="55">
        <v>17</v>
      </c>
      <c r="B20" s="25" t="s">
        <v>74</v>
      </c>
      <c r="C20" s="59" t="s">
        <v>30</v>
      </c>
      <c r="D20" s="89">
        <v>1.1805555555555552E-2</v>
      </c>
      <c r="E20" s="40">
        <f>D20</f>
        <v>1.1805555555555552E-2</v>
      </c>
      <c r="F20" s="62">
        <v>3.9664351851851853E-2</v>
      </c>
      <c r="G20" s="80">
        <f t="shared" si="0"/>
        <v>2.7858796296296302E-2</v>
      </c>
      <c r="H20" s="65">
        <v>2</v>
      </c>
      <c r="I20" s="66">
        <v>0</v>
      </c>
      <c r="J20" s="65">
        <v>0</v>
      </c>
      <c r="K20" s="66">
        <v>0</v>
      </c>
      <c r="L20" s="65">
        <v>3</v>
      </c>
      <c r="M20" s="65">
        <v>0</v>
      </c>
      <c r="N20" s="65">
        <v>0</v>
      </c>
      <c r="O20" s="65">
        <v>0</v>
      </c>
      <c r="P20" s="66">
        <v>1</v>
      </c>
      <c r="Q20" s="65">
        <v>0</v>
      </c>
      <c r="R20" s="12">
        <f t="shared" si="1"/>
        <v>6</v>
      </c>
      <c r="S20" s="83">
        <f t="shared" si="2"/>
        <v>4.1666666666666666E-3</v>
      </c>
      <c r="T20" s="39">
        <v>0</v>
      </c>
      <c r="U20" s="74">
        <f t="shared" si="5"/>
        <v>3.2025462962962971E-2</v>
      </c>
      <c r="V20" s="17">
        <f t="shared" si="3"/>
        <v>3.2025462962962971E-2</v>
      </c>
      <c r="W20" s="45">
        <f t="shared" si="4"/>
        <v>15</v>
      </c>
      <c r="X20" s="77">
        <f t="shared" ref="X20" si="15">IF(OR(ISNUMBER(FIND(W20,$AA$4)),ISNUMBER(FIND(W21,$AA$4)),ISNUMBER(FIND(W22,$AA$4))),$AA$4,SUM(U20:U22))</f>
        <v>0.10916666666666668</v>
      </c>
      <c r="Y20" s="71">
        <f t="shared" ref="Y20" si="16">IF(ISNUMBER(FIND($AA$4,X20)),$AA$4,RANK(X20,X$5:X$31655,1))</f>
        <v>9</v>
      </c>
    </row>
    <row r="21" spans="1:25" ht="15" customHeight="1" x14ac:dyDescent="0.45">
      <c r="A21" s="55"/>
      <c r="B21" s="29" t="s">
        <v>75</v>
      </c>
      <c r="C21" s="60"/>
      <c r="D21" s="89"/>
      <c r="E21" s="41">
        <f>F20</f>
        <v>3.9664351851851853E-2</v>
      </c>
      <c r="F21" s="63">
        <v>8.0879629629629635E-2</v>
      </c>
      <c r="G21" s="81">
        <f t="shared" si="0"/>
        <v>4.1215277777777781E-2</v>
      </c>
      <c r="H21" s="67">
        <v>0</v>
      </c>
      <c r="I21" s="68">
        <v>0</v>
      </c>
      <c r="J21" s="67">
        <v>0</v>
      </c>
      <c r="K21" s="68">
        <v>0</v>
      </c>
      <c r="L21" s="67">
        <v>1</v>
      </c>
      <c r="M21" s="67">
        <v>1</v>
      </c>
      <c r="N21" s="67">
        <v>0</v>
      </c>
      <c r="O21" s="67">
        <v>0</v>
      </c>
      <c r="P21" s="68">
        <v>1</v>
      </c>
      <c r="Q21" s="67">
        <v>0</v>
      </c>
      <c r="R21" s="13">
        <f t="shared" si="1"/>
        <v>3</v>
      </c>
      <c r="S21" s="84">
        <f t="shared" si="2"/>
        <v>2.0833333333333333E-3</v>
      </c>
      <c r="T21" s="33">
        <v>0</v>
      </c>
      <c r="U21" s="75">
        <f t="shared" si="5"/>
        <v>4.3298611111111114E-2</v>
      </c>
      <c r="V21" s="18">
        <f t="shared" si="3"/>
        <v>4.3298611111111114E-2</v>
      </c>
      <c r="W21" s="43">
        <f t="shared" si="4"/>
        <v>35</v>
      </c>
      <c r="X21" s="78"/>
      <c r="Y21" s="72"/>
    </row>
    <row r="22" spans="1:25" ht="15" customHeight="1" x14ac:dyDescent="0.45">
      <c r="A22" s="55"/>
      <c r="B22" s="22" t="s">
        <v>122</v>
      </c>
      <c r="C22" s="61"/>
      <c r="D22" s="89"/>
      <c r="E22" s="42">
        <f>F21</f>
        <v>8.0879629629629635E-2</v>
      </c>
      <c r="F22" s="64">
        <v>0.11402777777777778</v>
      </c>
      <c r="G22" s="82">
        <f t="shared" si="0"/>
        <v>3.3148148148148149E-2</v>
      </c>
      <c r="H22" s="69">
        <v>0</v>
      </c>
      <c r="I22" s="70">
        <v>0</v>
      </c>
      <c r="J22" s="69">
        <v>0</v>
      </c>
      <c r="K22" s="70">
        <v>0</v>
      </c>
      <c r="L22" s="69">
        <v>1</v>
      </c>
      <c r="M22" s="69">
        <v>0</v>
      </c>
      <c r="N22" s="69">
        <v>0</v>
      </c>
      <c r="O22" s="69">
        <v>0</v>
      </c>
      <c r="P22" s="70">
        <v>0</v>
      </c>
      <c r="Q22" s="69">
        <v>0</v>
      </c>
      <c r="R22" s="14">
        <f t="shared" si="1"/>
        <v>1</v>
      </c>
      <c r="S22" s="84">
        <f t="shared" si="2"/>
        <v>6.9444444444444447E-4</v>
      </c>
      <c r="T22" s="34">
        <v>0</v>
      </c>
      <c r="U22" s="76">
        <f t="shared" si="5"/>
        <v>3.3842592592592591E-2</v>
      </c>
      <c r="V22" s="19">
        <f t="shared" si="3"/>
        <v>3.3842592592592591E-2</v>
      </c>
      <c r="W22" s="44">
        <f t="shared" si="4"/>
        <v>20</v>
      </c>
      <c r="X22" s="79"/>
      <c r="Y22" s="73"/>
    </row>
    <row r="23" spans="1:25" ht="15" customHeight="1" x14ac:dyDescent="0.45">
      <c r="A23" s="55">
        <v>20</v>
      </c>
      <c r="B23" s="28" t="s">
        <v>108</v>
      </c>
      <c r="C23" s="59" t="s">
        <v>114</v>
      </c>
      <c r="D23" s="89">
        <v>1.3888888888888883E-2</v>
      </c>
      <c r="E23" s="40">
        <f>D23</f>
        <v>1.3888888888888883E-2</v>
      </c>
      <c r="F23" s="62">
        <v>4.4224537037037041E-2</v>
      </c>
      <c r="G23" s="80">
        <f t="shared" si="0"/>
        <v>3.033564814814816E-2</v>
      </c>
      <c r="H23" s="65">
        <v>2</v>
      </c>
      <c r="I23" s="66">
        <v>0</v>
      </c>
      <c r="J23" s="65">
        <v>0</v>
      </c>
      <c r="K23" s="66">
        <v>0</v>
      </c>
      <c r="L23" s="65">
        <v>3</v>
      </c>
      <c r="M23" s="65">
        <v>0</v>
      </c>
      <c r="N23" s="65">
        <v>0</v>
      </c>
      <c r="O23" s="65">
        <v>1</v>
      </c>
      <c r="P23" s="66">
        <v>3</v>
      </c>
      <c r="Q23" s="65">
        <v>0</v>
      </c>
      <c r="R23" s="12">
        <f t="shared" ref="R23:R28" si="17">SUM(H23:Q23)</f>
        <v>9</v>
      </c>
      <c r="S23" s="83">
        <f t="shared" si="2"/>
        <v>6.2499999999999995E-3</v>
      </c>
      <c r="T23" s="39">
        <v>0</v>
      </c>
      <c r="U23" s="74">
        <f t="shared" si="5"/>
        <v>3.6585648148148159E-2</v>
      </c>
      <c r="V23" s="17">
        <f t="shared" si="3"/>
        <v>3.6585648148148159E-2</v>
      </c>
      <c r="W23" s="45">
        <f t="shared" si="4"/>
        <v>27</v>
      </c>
      <c r="X23" s="77">
        <f t="shared" ref="X23" si="18">IF(OR(ISNUMBER(FIND(W23,$AA$4)),ISNUMBER(FIND(W24,$AA$4)),ISNUMBER(FIND(W25,$AA$4))),$AA$4,SUM(U23:U25))</f>
        <v>0.10824074074074075</v>
      </c>
      <c r="Y23" s="71">
        <f t="shared" ref="Y23" si="19">IF(ISNUMBER(FIND($AA$4,X23)),$AA$4,RANK(X23,X$5:X$31655,1))</f>
        <v>8</v>
      </c>
    </row>
    <row r="24" spans="1:25" ht="15" customHeight="1" x14ac:dyDescent="0.45">
      <c r="A24" s="55"/>
      <c r="B24" s="21" t="s">
        <v>109</v>
      </c>
      <c r="C24" s="60"/>
      <c r="D24" s="89"/>
      <c r="E24" s="41">
        <f t="shared" ref="E24:E25" si="20">F23</f>
        <v>4.4224537037037041E-2</v>
      </c>
      <c r="F24" s="63">
        <v>7.9131944444444449E-2</v>
      </c>
      <c r="G24" s="81">
        <f t="shared" si="0"/>
        <v>3.4907407407407408E-2</v>
      </c>
      <c r="H24" s="67">
        <v>0</v>
      </c>
      <c r="I24" s="68">
        <v>0</v>
      </c>
      <c r="J24" s="67">
        <v>0</v>
      </c>
      <c r="K24" s="68">
        <v>0</v>
      </c>
      <c r="L24" s="67">
        <v>3</v>
      </c>
      <c r="M24" s="67">
        <v>0</v>
      </c>
      <c r="N24" s="67">
        <v>0</v>
      </c>
      <c r="O24" s="67">
        <v>0</v>
      </c>
      <c r="P24" s="68">
        <v>2</v>
      </c>
      <c r="Q24" s="67">
        <v>0</v>
      </c>
      <c r="R24" s="13">
        <f t="shared" si="17"/>
        <v>5</v>
      </c>
      <c r="S24" s="84">
        <f t="shared" si="2"/>
        <v>3.472222222222222E-3</v>
      </c>
      <c r="T24" s="33">
        <v>0</v>
      </c>
      <c r="U24" s="75">
        <f t="shared" si="5"/>
        <v>3.8379629629629632E-2</v>
      </c>
      <c r="V24" s="18">
        <f t="shared" si="3"/>
        <v>3.8379629629629632E-2</v>
      </c>
      <c r="W24" s="43">
        <f t="shared" si="4"/>
        <v>30</v>
      </c>
      <c r="X24" s="78"/>
      <c r="Y24" s="72"/>
    </row>
    <row r="25" spans="1:25" ht="15" customHeight="1" x14ac:dyDescent="0.45">
      <c r="A25" s="55"/>
      <c r="B25" s="24" t="s">
        <v>110</v>
      </c>
      <c r="C25" s="61"/>
      <c r="D25" s="89"/>
      <c r="E25" s="42">
        <f t="shared" si="20"/>
        <v>7.9131944444444449E-2</v>
      </c>
      <c r="F25" s="64">
        <v>0.10615740740740741</v>
      </c>
      <c r="G25" s="82">
        <f t="shared" si="0"/>
        <v>2.7025462962962959E-2</v>
      </c>
      <c r="H25" s="69">
        <v>0</v>
      </c>
      <c r="I25" s="70">
        <v>0</v>
      </c>
      <c r="J25" s="69">
        <v>0</v>
      </c>
      <c r="K25" s="70">
        <v>2</v>
      </c>
      <c r="L25" s="69">
        <v>3</v>
      </c>
      <c r="M25" s="69">
        <v>0</v>
      </c>
      <c r="N25" s="69">
        <v>0</v>
      </c>
      <c r="O25" s="69">
        <v>1</v>
      </c>
      <c r="P25" s="70">
        <v>2</v>
      </c>
      <c r="Q25" s="69">
        <v>1</v>
      </c>
      <c r="R25" s="14">
        <f t="shared" si="17"/>
        <v>9</v>
      </c>
      <c r="S25" s="85">
        <f t="shared" si="2"/>
        <v>6.2499999999999995E-3</v>
      </c>
      <c r="T25" s="34">
        <v>0</v>
      </c>
      <c r="U25" s="76">
        <f t="shared" si="5"/>
        <v>3.3275462962962958E-2</v>
      </c>
      <c r="V25" s="19">
        <f t="shared" si="3"/>
        <v>3.3275462962962958E-2</v>
      </c>
      <c r="W25" s="44">
        <f t="shared" si="4"/>
        <v>18</v>
      </c>
      <c r="X25" s="79"/>
      <c r="Y25" s="73"/>
    </row>
    <row r="26" spans="1:25" ht="15" customHeight="1" x14ac:dyDescent="0.45">
      <c r="A26" s="55">
        <v>23</v>
      </c>
      <c r="B26" s="20" t="s">
        <v>39</v>
      </c>
      <c r="C26" s="59" t="s">
        <v>31</v>
      </c>
      <c r="D26" s="89">
        <v>1.5972222222222214E-2</v>
      </c>
      <c r="E26" s="40">
        <f>D26</f>
        <v>1.5972222222222214E-2</v>
      </c>
      <c r="F26" s="62">
        <v>5.4363425925925933E-2</v>
      </c>
      <c r="G26" s="80">
        <f t="shared" si="0"/>
        <v>3.8391203703703719E-2</v>
      </c>
      <c r="H26" s="65">
        <v>2</v>
      </c>
      <c r="I26" s="66">
        <v>0</v>
      </c>
      <c r="J26" s="65">
        <v>0</v>
      </c>
      <c r="K26" s="66">
        <v>0</v>
      </c>
      <c r="L26" s="65">
        <v>3</v>
      </c>
      <c r="M26" s="65">
        <v>0</v>
      </c>
      <c r="N26" s="65">
        <v>0</v>
      </c>
      <c r="O26" s="65">
        <v>0</v>
      </c>
      <c r="P26" s="66">
        <v>1</v>
      </c>
      <c r="Q26" s="65">
        <v>1</v>
      </c>
      <c r="R26" s="12">
        <f t="shared" si="17"/>
        <v>7</v>
      </c>
      <c r="S26" s="83">
        <f t="shared" si="2"/>
        <v>4.8611111111111112E-3</v>
      </c>
      <c r="T26" s="39">
        <v>0</v>
      </c>
      <c r="U26" s="74">
        <f t="shared" si="5"/>
        <v>4.3252314814814827E-2</v>
      </c>
      <c r="V26" s="17">
        <f t="shared" si="3"/>
        <v>4.3252314814814827E-2</v>
      </c>
      <c r="W26" s="45">
        <f t="shared" si="4"/>
        <v>34</v>
      </c>
      <c r="X26" s="77">
        <f t="shared" ref="X26" si="21">IF(OR(ISNUMBER(FIND(W26,$AA$4)),ISNUMBER(FIND(W27,$AA$4)),ISNUMBER(FIND(W28,$AA$4))),$AA$4,SUM(U26:U28))</f>
        <v>0.10137731481481481</v>
      </c>
      <c r="Y26" s="71">
        <f t="shared" ref="Y26" si="22">IF(ISNUMBER(FIND($AA$4,X26)),$AA$4,RANK(X26,X$5:X$31655,1))</f>
        <v>5</v>
      </c>
    </row>
    <row r="27" spans="1:25" ht="15" customHeight="1" x14ac:dyDescent="0.45">
      <c r="A27" s="55"/>
      <c r="B27" s="23" t="s">
        <v>40</v>
      </c>
      <c r="C27" s="60"/>
      <c r="D27" s="89"/>
      <c r="E27" s="41">
        <f t="shared" ref="E27:E28" si="23">F26</f>
        <v>5.4363425925925933E-2</v>
      </c>
      <c r="F27" s="63">
        <v>8.1018518518518517E-2</v>
      </c>
      <c r="G27" s="81">
        <f t="shared" si="0"/>
        <v>2.6655092592592584E-2</v>
      </c>
      <c r="H27" s="67">
        <v>2</v>
      </c>
      <c r="I27" s="68">
        <v>0</v>
      </c>
      <c r="J27" s="67">
        <v>0</v>
      </c>
      <c r="K27" s="68">
        <v>0</v>
      </c>
      <c r="L27" s="67">
        <v>2</v>
      </c>
      <c r="M27" s="67">
        <v>0</v>
      </c>
      <c r="N27" s="67">
        <v>0</v>
      </c>
      <c r="O27" s="67">
        <v>1</v>
      </c>
      <c r="P27" s="68">
        <v>0</v>
      </c>
      <c r="Q27" s="67">
        <v>0</v>
      </c>
      <c r="R27" s="13">
        <f t="shared" si="17"/>
        <v>5</v>
      </c>
      <c r="S27" s="84">
        <f t="shared" si="2"/>
        <v>3.472222222222222E-3</v>
      </c>
      <c r="T27" s="33">
        <v>0</v>
      </c>
      <c r="U27" s="75">
        <f t="shared" si="5"/>
        <v>3.0127314814814808E-2</v>
      </c>
      <c r="V27" s="18">
        <f t="shared" si="3"/>
        <v>3.0127314814814808E-2</v>
      </c>
      <c r="W27" s="43">
        <f t="shared" si="4"/>
        <v>8</v>
      </c>
      <c r="X27" s="78"/>
      <c r="Y27" s="72"/>
    </row>
    <row r="28" spans="1:25" ht="15" customHeight="1" x14ac:dyDescent="0.45">
      <c r="A28" s="55"/>
      <c r="B28" s="27" t="s">
        <v>41</v>
      </c>
      <c r="C28" s="61"/>
      <c r="D28" s="89"/>
      <c r="E28" s="42">
        <f t="shared" si="23"/>
        <v>8.1018518518518517E-2</v>
      </c>
      <c r="F28" s="64">
        <v>0.10832175925925926</v>
      </c>
      <c r="G28" s="82">
        <f t="shared" si="0"/>
        <v>2.7303240740740739E-2</v>
      </c>
      <c r="H28" s="69">
        <v>0</v>
      </c>
      <c r="I28" s="70">
        <v>0</v>
      </c>
      <c r="J28" s="69">
        <v>0</v>
      </c>
      <c r="K28" s="70">
        <v>0</v>
      </c>
      <c r="L28" s="69">
        <v>1</v>
      </c>
      <c r="M28" s="69">
        <v>0</v>
      </c>
      <c r="N28" s="69">
        <v>0</v>
      </c>
      <c r="O28" s="69">
        <v>0</v>
      </c>
      <c r="P28" s="70">
        <v>0</v>
      </c>
      <c r="Q28" s="69">
        <v>0</v>
      </c>
      <c r="R28" s="14">
        <f t="shared" si="17"/>
        <v>1</v>
      </c>
      <c r="S28" s="85">
        <f t="shared" si="2"/>
        <v>6.9444444444444447E-4</v>
      </c>
      <c r="T28" s="34">
        <v>0</v>
      </c>
      <c r="U28" s="76">
        <f t="shared" si="5"/>
        <v>2.7997685185185184E-2</v>
      </c>
      <c r="V28" s="19">
        <f t="shared" si="3"/>
        <v>2.7997685185185184E-2</v>
      </c>
      <c r="W28" s="44">
        <f t="shared" si="4"/>
        <v>3</v>
      </c>
      <c r="X28" s="79"/>
      <c r="Y28" s="73"/>
    </row>
    <row r="29" spans="1:25" ht="15" customHeight="1" x14ac:dyDescent="0.45">
      <c r="A29" s="55">
        <v>26</v>
      </c>
      <c r="B29" s="25" t="s">
        <v>102</v>
      </c>
      <c r="C29" s="59" t="s">
        <v>90</v>
      </c>
      <c r="D29" s="89">
        <v>1.805555555555555E-2</v>
      </c>
      <c r="E29" s="40">
        <f>D29</f>
        <v>1.805555555555555E-2</v>
      </c>
      <c r="F29" s="62">
        <v>5.0682870370370371E-2</v>
      </c>
      <c r="G29" s="80">
        <f t="shared" si="0"/>
        <v>3.2627314814814817E-2</v>
      </c>
      <c r="H29" s="65">
        <v>1</v>
      </c>
      <c r="I29" s="66">
        <v>0</v>
      </c>
      <c r="J29" s="65">
        <v>0</v>
      </c>
      <c r="K29" s="66">
        <v>0</v>
      </c>
      <c r="L29" s="65">
        <v>1</v>
      </c>
      <c r="M29" s="65">
        <v>0</v>
      </c>
      <c r="N29" s="65">
        <v>0</v>
      </c>
      <c r="O29" s="65">
        <v>0</v>
      </c>
      <c r="P29" s="66">
        <v>1</v>
      </c>
      <c r="Q29" s="65">
        <v>0</v>
      </c>
      <c r="R29" s="12">
        <f t="shared" ref="R29:R31" si="24">SUM(H29:Q29)</f>
        <v>3</v>
      </c>
      <c r="S29" s="83">
        <f>TIME(0,R29,0)</f>
        <v>2.0833333333333333E-3</v>
      </c>
      <c r="T29" s="39">
        <v>0</v>
      </c>
      <c r="U29" s="74">
        <f t="shared" si="5"/>
        <v>3.471064814814815E-2</v>
      </c>
      <c r="V29" s="17">
        <f t="shared" si="3"/>
        <v>3.471064814814815E-2</v>
      </c>
      <c r="W29" s="45">
        <f t="shared" si="4"/>
        <v>22</v>
      </c>
      <c r="X29" s="77">
        <f>IF(OR(ISNUMBER(FIND(W29,$AA$4)),ISNUMBER(FIND(W30,$AA$4)),ISNUMBER(FIND(W31,$AA$4))),$AA$4,SUM(U29:U31))</f>
        <v>0.10149305555555556</v>
      </c>
      <c r="Y29" s="71">
        <f>IF(ISNUMBER(FIND($AA$4,X29)),$AA$4,RANK(X29,X$5:X$31655,1))</f>
        <v>6</v>
      </c>
    </row>
    <row r="30" spans="1:25" ht="15" customHeight="1" x14ac:dyDescent="0.45">
      <c r="A30" s="55"/>
      <c r="B30" s="29" t="s">
        <v>103</v>
      </c>
      <c r="C30" s="60"/>
      <c r="D30" s="89"/>
      <c r="E30" s="41">
        <f t="shared" ref="E30:E31" si="25">F29</f>
        <v>5.0682870370370371E-2</v>
      </c>
      <c r="F30" s="63">
        <v>8.4502314814814808E-2</v>
      </c>
      <c r="G30" s="81">
        <f t="shared" si="0"/>
        <v>3.3819444444444437E-2</v>
      </c>
      <c r="H30" s="67">
        <v>0</v>
      </c>
      <c r="I30" s="68">
        <v>0</v>
      </c>
      <c r="J30" s="67">
        <v>0</v>
      </c>
      <c r="K30" s="68">
        <v>0</v>
      </c>
      <c r="L30" s="67">
        <v>2</v>
      </c>
      <c r="M30" s="67">
        <v>0</v>
      </c>
      <c r="N30" s="67">
        <v>0</v>
      </c>
      <c r="O30" s="67">
        <v>0</v>
      </c>
      <c r="P30" s="68">
        <v>1</v>
      </c>
      <c r="Q30" s="67">
        <v>0</v>
      </c>
      <c r="R30" s="13">
        <f t="shared" si="24"/>
        <v>3</v>
      </c>
      <c r="S30" s="84">
        <f t="shared" ref="S30:S31" si="26">TIME(0,R30,0)</f>
        <v>2.0833333333333333E-3</v>
      </c>
      <c r="T30" s="33">
        <v>0</v>
      </c>
      <c r="U30" s="75">
        <f t="shared" si="5"/>
        <v>3.590277777777777E-2</v>
      </c>
      <c r="V30" s="18">
        <f t="shared" si="3"/>
        <v>3.590277777777777E-2</v>
      </c>
      <c r="W30" s="43">
        <f t="shared" si="4"/>
        <v>25</v>
      </c>
      <c r="X30" s="78"/>
      <c r="Y30" s="72"/>
    </row>
    <row r="31" spans="1:25" ht="15" customHeight="1" x14ac:dyDescent="0.45">
      <c r="A31" s="55"/>
      <c r="B31" s="22" t="s">
        <v>126</v>
      </c>
      <c r="C31" s="61"/>
      <c r="D31" s="89"/>
      <c r="E31" s="42">
        <f t="shared" si="25"/>
        <v>8.4502314814814808E-2</v>
      </c>
      <c r="F31" s="64">
        <v>0.11399305555555556</v>
      </c>
      <c r="G31" s="82">
        <f t="shared" si="0"/>
        <v>2.9490740740740748E-2</v>
      </c>
      <c r="H31" s="69">
        <v>1</v>
      </c>
      <c r="I31" s="70">
        <v>0</v>
      </c>
      <c r="J31" s="69">
        <v>0</v>
      </c>
      <c r="K31" s="70">
        <v>0</v>
      </c>
      <c r="L31" s="69">
        <v>1</v>
      </c>
      <c r="M31" s="69">
        <v>0</v>
      </c>
      <c r="N31" s="69">
        <v>0</v>
      </c>
      <c r="O31" s="69">
        <v>0</v>
      </c>
      <c r="P31" s="70">
        <v>0</v>
      </c>
      <c r="Q31" s="69">
        <v>0</v>
      </c>
      <c r="R31" s="14">
        <f t="shared" si="24"/>
        <v>2</v>
      </c>
      <c r="S31" s="85">
        <f t="shared" si="26"/>
        <v>1.3888888888888889E-3</v>
      </c>
      <c r="T31" s="34">
        <v>0</v>
      </c>
      <c r="U31" s="76">
        <f t="shared" si="5"/>
        <v>3.0879629629629635E-2</v>
      </c>
      <c r="V31" s="19">
        <f t="shared" si="3"/>
        <v>3.0879629629629635E-2</v>
      </c>
      <c r="W31" s="44">
        <f t="shared" si="4"/>
        <v>11</v>
      </c>
      <c r="X31" s="79"/>
      <c r="Y31" s="73"/>
    </row>
    <row r="32" spans="1:25" x14ac:dyDescent="0.45">
      <c r="A32" s="55">
        <v>29</v>
      </c>
      <c r="B32" s="20" t="s">
        <v>89</v>
      </c>
      <c r="C32" s="59" t="s">
        <v>84</v>
      </c>
      <c r="D32" s="89">
        <v>2.0138888888888887E-2</v>
      </c>
      <c r="E32" s="40">
        <f>D32</f>
        <v>2.0138888888888887E-2</v>
      </c>
      <c r="F32" s="62">
        <v>5.3842592592592588E-2</v>
      </c>
      <c r="G32" s="80">
        <f t="shared" ref="G32:G40" si="27">F32-E32</f>
        <v>3.3703703703703701E-2</v>
      </c>
      <c r="H32" s="65">
        <v>1</v>
      </c>
      <c r="I32" s="66">
        <v>0</v>
      </c>
      <c r="J32" s="65">
        <v>0</v>
      </c>
      <c r="K32" s="66">
        <v>0</v>
      </c>
      <c r="L32" s="65">
        <v>3</v>
      </c>
      <c r="M32" s="65">
        <v>0</v>
      </c>
      <c r="N32" s="65">
        <v>0</v>
      </c>
      <c r="O32" s="65">
        <v>0</v>
      </c>
      <c r="P32" s="66">
        <v>0</v>
      </c>
      <c r="Q32" s="65">
        <v>1</v>
      </c>
      <c r="R32" s="12">
        <f t="shared" ref="R32:R40" si="28">SUM(H32:Q32)</f>
        <v>5</v>
      </c>
      <c r="S32" s="83">
        <f>TIME(0,R32,0)</f>
        <v>3.472222222222222E-3</v>
      </c>
      <c r="T32" s="39">
        <v>0</v>
      </c>
      <c r="U32" s="74">
        <f t="shared" ref="U32:U40" si="29">G32-T32+S32</f>
        <v>3.7175925925925925E-2</v>
      </c>
      <c r="V32" s="17">
        <f t="shared" si="3"/>
        <v>3.7175925925925925E-2</v>
      </c>
      <c r="W32" s="45">
        <f t="shared" si="4"/>
        <v>28</v>
      </c>
      <c r="X32" s="77">
        <f>IF(OR(ISNUMBER(FIND(W32,$AA$4)),ISNUMBER(FIND(W33,$AA$4)),ISNUMBER(FIND(W34,$AA$4))),$AA$4,SUM(U32:U34))</f>
        <v>0.11151620370370371</v>
      </c>
      <c r="Y32" s="71">
        <f>IF(ISNUMBER(FIND($AA$4,X32)),$AA$4,RANK(X32,X$5:X$31655,1))</f>
        <v>11</v>
      </c>
    </row>
    <row r="33" spans="1:25" x14ac:dyDescent="0.45">
      <c r="A33" s="55"/>
      <c r="B33" s="23" t="s">
        <v>87</v>
      </c>
      <c r="C33" s="60"/>
      <c r="D33" s="89"/>
      <c r="E33" s="41">
        <f t="shared" ref="E33:E34" si="30">F32</f>
        <v>5.3842592592592588E-2</v>
      </c>
      <c r="F33" s="63">
        <v>9.043981481481482E-2</v>
      </c>
      <c r="G33" s="81">
        <f t="shared" si="27"/>
        <v>3.6597222222222232E-2</v>
      </c>
      <c r="H33" s="67">
        <v>2</v>
      </c>
      <c r="I33" s="68">
        <v>0</v>
      </c>
      <c r="J33" s="67">
        <v>0</v>
      </c>
      <c r="K33" s="68">
        <v>0</v>
      </c>
      <c r="L33" s="67">
        <v>2</v>
      </c>
      <c r="M33" s="67">
        <v>0</v>
      </c>
      <c r="N33" s="67">
        <v>0</v>
      </c>
      <c r="O33" s="67">
        <v>0</v>
      </c>
      <c r="P33" s="68">
        <v>2</v>
      </c>
      <c r="Q33" s="67">
        <v>4</v>
      </c>
      <c r="R33" s="13">
        <f t="shared" si="28"/>
        <v>10</v>
      </c>
      <c r="S33" s="84">
        <f t="shared" ref="S33:S34" si="31">TIME(0,R33,0)</f>
        <v>6.9444444444444441E-3</v>
      </c>
      <c r="T33" s="33">
        <v>4.0509259259259258E-4</v>
      </c>
      <c r="U33" s="75">
        <f t="shared" si="29"/>
        <v>4.3136574074074077E-2</v>
      </c>
      <c r="V33" s="18">
        <f t="shared" si="3"/>
        <v>4.3136574074074077E-2</v>
      </c>
      <c r="W33" s="43">
        <f t="shared" si="4"/>
        <v>33</v>
      </c>
      <c r="X33" s="78"/>
      <c r="Y33" s="72"/>
    </row>
    <row r="34" spans="1:25" x14ac:dyDescent="0.45">
      <c r="A34" s="55"/>
      <c r="B34" s="27" t="s">
        <v>88</v>
      </c>
      <c r="C34" s="61"/>
      <c r="D34" s="89"/>
      <c r="E34" s="42">
        <f t="shared" si="30"/>
        <v>9.043981481481482E-2</v>
      </c>
      <c r="F34" s="64">
        <v>0.11747685185185186</v>
      </c>
      <c r="G34" s="82">
        <f t="shared" si="27"/>
        <v>2.703703703703704E-2</v>
      </c>
      <c r="H34" s="69">
        <v>0</v>
      </c>
      <c r="I34" s="70">
        <v>0</v>
      </c>
      <c r="J34" s="69">
        <v>0</v>
      </c>
      <c r="K34" s="70">
        <v>0</v>
      </c>
      <c r="L34" s="69">
        <v>3</v>
      </c>
      <c r="M34" s="69">
        <v>0</v>
      </c>
      <c r="N34" s="69">
        <v>0</v>
      </c>
      <c r="O34" s="69">
        <v>1</v>
      </c>
      <c r="P34" s="70">
        <v>2</v>
      </c>
      <c r="Q34" s="69">
        <v>0</v>
      </c>
      <c r="R34" s="14">
        <f t="shared" si="28"/>
        <v>6</v>
      </c>
      <c r="S34" s="85">
        <f t="shared" si="31"/>
        <v>4.1666666666666666E-3</v>
      </c>
      <c r="T34" s="34">
        <v>0</v>
      </c>
      <c r="U34" s="76">
        <f t="shared" si="29"/>
        <v>3.1203703703703706E-2</v>
      </c>
      <c r="V34" s="19">
        <f t="shared" si="3"/>
        <v>3.1203703703703706E-2</v>
      </c>
      <c r="W34" s="44">
        <f t="shared" si="4"/>
        <v>12</v>
      </c>
      <c r="X34" s="79"/>
      <c r="Y34" s="73"/>
    </row>
    <row r="35" spans="1:25" x14ac:dyDescent="0.45">
      <c r="A35" s="55">
        <v>32</v>
      </c>
      <c r="B35" s="28" t="s">
        <v>119</v>
      </c>
      <c r="C35" s="59" t="s">
        <v>31</v>
      </c>
      <c r="D35" s="89">
        <v>2.2222222222222223E-2</v>
      </c>
      <c r="E35" s="40">
        <f>D35</f>
        <v>2.2222222222222223E-2</v>
      </c>
      <c r="F35" s="62">
        <v>5.378472222222222E-2</v>
      </c>
      <c r="G35" s="80">
        <f t="shared" si="27"/>
        <v>3.1562499999999993E-2</v>
      </c>
      <c r="H35" s="65">
        <v>2</v>
      </c>
      <c r="I35" s="66">
        <v>0</v>
      </c>
      <c r="J35" s="65">
        <v>0</v>
      </c>
      <c r="K35" s="66">
        <v>0</v>
      </c>
      <c r="L35" s="65">
        <v>2</v>
      </c>
      <c r="M35" s="65">
        <v>0</v>
      </c>
      <c r="N35" s="65">
        <v>0</v>
      </c>
      <c r="O35" s="65">
        <v>0</v>
      </c>
      <c r="P35" s="66">
        <v>0</v>
      </c>
      <c r="Q35" s="65">
        <v>0</v>
      </c>
      <c r="R35" s="12">
        <f t="shared" si="28"/>
        <v>4</v>
      </c>
      <c r="S35" s="83">
        <f>TIME(0,R35,0)</f>
        <v>2.7777777777777779E-3</v>
      </c>
      <c r="T35" s="39">
        <v>0</v>
      </c>
      <c r="U35" s="74">
        <f t="shared" si="29"/>
        <v>3.4340277777777768E-2</v>
      </c>
      <c r="V35" s="17">
        <f t="shared" si="3"/>
        <v>3.4340277777777768E-2</v>
      </c>
      <c r="W35" s="45">
        <f t="shared" si="4"/>
        <v>21</v>
      </c>
      <c r="X35" s="77">
        <f>IF(OR(ISNUMBER(FIND(W35,$AA$4)),ISNUMBER(FIND(W36,$AA$4)),ISNUMBER(FIND(W37,$AA$4))),$AA$4,SUM(U35:U37))</f>
        <v>0.11525462962962965</v>
      </c>
      <c r="Y35" s="71">
        <f>IF(ISNUMBER(FIND($AA$4,X35)),$AA$4,RANK(X35,X$5:X$31655,1))</f>
        <v>12</v>
      </c>
    </row>
    <row r="36" spans="1:25" x14ac:dyDescent="0.45">
      <c r="A36" s="55"/>
      <c r="B36" s="21" t="s">
        <v>42</v>
      </c>
      <c r="C36" s="60"/>
      <c r="D36" s="89"/>
      <c r="E36" s="41">
        <f t="shared" ref="E36:E37" si="32">F35</f>
        <v>5.378472222222222E-2</v>
      </c>
      <c r="F36" s="63">
        <v>9.2766203703703698E-2</v>
      </c>
      <c r="G36" s="81">
        <f t="shared" si="27"/>
        <v>3.8981481481481478E-2</v>
      </c>
      <c r="H36" s="67">
        <v>0</v>
      </c>
      <c r="I36" s="68">
        <v>0</v>
      </c>
      <c r="J36" s="67">
        <v>0</v>
      </c>
      <c r="K36" s="68">
        <v>0</v>
      </c>
      <c r="L36" s="67">
        <v>3</v>
      </c>
      <c r="M36" s="67">
        <v>0</v>
      </c>
      <c r="N36" s="67">
        <v>0</v>
      </c>
      <c r="O36" s="67">
        <v>0</v>
      </c>
      <c r="P36" s="68">
        <v>0</v>
      </c>
      <c r="Q36" s="67">
        <v>0</v>
      </c>
      <c r="R36" s="13">
        <f t="shared" si="28"/>
        <v>3</v>
      </c>
      <c r="S36" s="84">
        <f t="shared" ref="S36:S37" si="33">TIME(0,R36,0)</f>
        <v>2.0833333333333333E-3</v>
      </c>
      <c r="T36" s="33">
        <v>6.9444444444444447E-4</v>
      </c>
      <c r="U36" s="75">
        <f t="shared" si="29"/>
        <v>4.0370370370370369E-2</v>
      </c>
      <c r="V36" s="18">
        <f t="shared" si="3"/>
        <v>4.0370370370370369E-2</v>
      </c>
      <c r="W36" s="43">
        <f t="shared" si="4"/>
        <v>31</v>
      </c>
      <c r="X36" s="78"/>
      <c r="Y36" s="72"/>
    </row>
    <row r="37" spans="1:25" x14ac:dyDescent="0.45">
      <c r="A37" s="55"/>
      <c r="B37" s="24" t="s">
        <v>43</v>
      </c>
      <c r="C37" s="61"/>
      <c r="D37" s="89"/>
      <c r="E37" s="42">
        <f t="shared" si="32"/>
        <v>9.2766203703703698E-2</v>
      </c>
      <c r="F37" s="64">
        <v>0.13192129629629631</v>
      </c>
      <c r="G37" s="82">
        <f t="shared" si="27"/>
        <v>3.9155092592592616E-2</v>
      </c>
      <c r="H37" s="69">
        <v>0</v>
      </c>
      <c r="I37" s="70">
        <v>0</v>
      </c>
      <c r="J37" s="69">
        <v>0</v>
      </c>
      <c r="K37" s="70">
        <v>0</v>
      </c>
      <c r="L37" s="69">
        <v>0</v>
      </c>
      <c r="M37" s="69">
        <v>0</v>
      </c>
      <c r="N37" s="69">
        <v>0</v>
      </c>
      <c r="O37" s="69">
        <v>0</v>
      </c>
      <c r="P37" s="70">
        <v>1</v>
      </c>
      <c r="Q37" s="69">
        <v>1</v>
      </c>
      <c r="R37" s="14">
        <f t="shared" si="28"/>
        <v>2</v>
      </c>
      <c r="S37" s="85">
        <f t="shared" si="33"/>
        <v>1.3888888888888889E-3</v>
      </c>
      <c r="T37" s="34">
        <v>0</v>
      </c>
      <c r="U37" s="76">
        <f t="shared" si="29"/>
        <v>4.0543981481481507E-2</v>
      </c>
      <c r="V37" s="19">
        <f t="shared" si="3"/>
        <v>4.0543981481481507E-2</v>
      </c>
      <c r="W37" s="44">
        <f t="shared" si="4"/>
        <v>32</v>
      </c>
      <c r="X37" s="79"/>
      <c r="Y37" s="73"/>
    </row>
    <row r="38" spans="1:25" x14ac:dyDescent="0.45">
      <c r="A38" s="55">
        <v>35</v>
      </c>
      <c r="B38" s="25" t="s">
        <v>76</v>
      </c>
      <c r="C38" s="59" t="s">
        <v>30</v>
      </c>
      <c r="D38" s="89">
        <v>2.4305555555555559E-2</v>
      </c>
      <c r="E38" s="40">
        <f>D38</f>
        <v>2.4305555555555559E-2</v>
      </c>
      <c r="F38" s="62">
        <v>5.7731481481481474E-2</v>
      </c>
      <c r="G38" s="80">
        <f t="shared" si="27"/>
        <v>3.3425925925925914E-2</v>
      </c>
      <c r="H38" s="65">
        <v>0</v>
      </c>
      <c r="I38" s="66">
        <v>0</v>
      </c>
      <c r="J38" s="65">
        <v>0</v>
      </c>
      <c r="K38" s="66">
        <v>0</v>
      </c>
      <c r="L38" s="65">
        <v>3</v>
      </c>
      <c r="M38" s="65">
        <v>0</v>
      </c>
      <c r="N38" s="65">
        <v>0</v>
      </c>
      <c r="O38" s="65">
        <v>0</v>
      </c>
      <c r="P38" s="66">
        <v>0</v>
      </c>
      <c r="Q38" s="65">
        <v>0</v>
      </c>
      <c r="R38" s="12">
        <f t="shared" si="28"/>
        <v>3</v>
      </c>
      <c r="S38" s="83">
        <f>TIME(0,R38,0)</f>
        <v>2.0833333333333333E-3</v>
      </c>
      <c r="T38" s="39">
        <v>0</v>
      </c>
      <c r="U38" s="74">
        <f t="shared" si="29"/>
        <v>3.5509259259259247E-2</v>
      </c>
      <c r="V38" s="17">
        <f t="shared" si="3"/>
        <v>3.5509259259259247E-2</v>
      </c>
      <c r="W38" s="45">
        <f t="shared" si="4"/>
        <v>23</v>
      </c>
      <c r="X38" s="77">
        <f>IF(OR(ISNUMBER(FIND(W38,$AA$4)),ISNUMBER(FIND(W39,$AA$4)),ISNUMBER(FIND(W40,$AA$4))),$AA$4,SUM(U38:U40))</f>
        <v>9.6724537037037026E-2</v>
      </c>
      <c r="Y38" s="71">
        <f>IF(ISNUMBER(FIND($AA$4,X38)),$AA$4,RANK(X38,X$5:X$31655,1))</f>
        <v>3</v>
      </c>
    </row>
    <row r="39" spans="1:25" x14ac:dyDescent="0.45">
      <c r="A39" s="55"/>
      <c r="B39" s="29" t="s">
        <v>77</v>
      </c>
      <c r="C39" s="60"/>
      <c r="D39" s="89"/>
      <c r="E39" s="41">
        <f t="shared" ref="E39:E40" si="34">F38</f>
        <v>5.7731481481481474E-2</v>
      </c>
      <c r="F39" s="63">
        <v>8.5416666666666655E-2</v>
      </c>
      <c r="G39" s="81">
        <f t="shared" si="27"/>
        <v>2.7685185185185181E-2</v>
      </c>
      <c r="H39" s="67">
        <v>0</v>
      </c>
      <c r="I39" s="68">
        <v>0</v>
      </c>
      <c r="J39" s="67">
        <v>0</v>
      </c>
      <c r="K39" s="68">
        <v>0</v>
      </c>
      <c r="L39" s="67">
        <v>2</v>
      </c>
      <c r="M39" s="67">
        <v>0</v>
      </c>
      <c r="N39" s="67">
        <v>0</v>
      </c>
      <c r="O39" s="67">
        <v>0</v>
      </c>
      <c r="P39" s="68">
        <v>0</v>
      </c>
      <c r="Q39" s="67">
        <v>0</v>
      </c>
      <c r="R39" s="13">
        <f t="shared" si="28"/>
        <v>2</v>
      </c>
      <c r="S39" s="84">
        <f t="shared" ref="S39:S40" si="35">TIME(0,R39,0)</f>
        <v>1.3888888888888889E-3</v>
      </c>
      <c r="T39" s="33">
        <v>0</v>
      </c>
      <c r="U39" s="75">
        <f t="shared" si="29"/>
        <v>2.9074074074074068E-2</v>
      </c>
      <c r="V39" s="18">
        <f t="shared" si="3"/>
        <v>2.9074074074074068E-2</v>
      </c>
      <c r="W39" s="43">
        <f t="shared" si="4"/>
        <v>6</v>
      </c>
      <c r="X39" s="78"/>
      <c r="Y39" s="72"/>
    </row>
    <row r="40" spans="1:25" x14ac:dyDescent="0.45">
      <c r="A40" s="55"/>
      <c r="B40" s="26" t="s">
        <v>78</v>
      </c>
      <c r="C40" s="61"/>
      <c r="D40" s="89"/>
      <c r="E40" s="42">
        <f t="shared" si="34"/>
        <v>8.5416666666666655E-2</v>
      </c>
      <c r="F40" s="64">
        <v>0.1133912037037037</v>
      </c>
      <c r="G40" s="82">
        <f t="shared" si="27"/>
        <v>2.7974537037037048E-2</v>
      </c>
      <c r="H40" s="69">
        <v>2</v>
      </c>
      <c r="I40" s="70">
        <v>0</v>
      </c>
      <c r="J40" s="69">
        <v>0</v>
      </c>
      <c r="K40" s="70">
        <v>0</v>
      </c>
      <c r="L40" s="69">
        <v>2</v>
      </c>
      <c r="M40" s="69">
        <v>0</v>
      </c>
      <c r="N40" s="69">
        <v>0</v>
      </c>
      <c r="O40" s="69">
        <v>0</v>
      </c>
      <c r="P40" s="70">
        <v>1</v>
      </c>
      <c r="Q40" s="69">
        <v>1</v>
      </c>
      <c r="R40" s="14">
        <f t="shared" si="28"/>
        <v>6</v>
      </c>
      <c r="S40" s="85">
        <f t="shared" si="35"/>
        <v>4.1666666666666666E-3</v>
      </c>
      <c r="T40" s="34">
        <v>0</v>
      </c>
      <c r="U40" s="76">
        <f t="shared" si="29"/>
        <v>3.2141203703703713E-2</v>
      </c>
      <c r="V40" s="19">
        <f t="shared" si="3"/>
        <v>3.2141203703703713E-2</v>
      </c>
      <c r="W40" s="44">
        <f t="shared" si="4"/>
        <v>16</v>
      </c>
      <c r="X40" s="79"/>
      <c r="Y40" s="73"/>
    </row>
    <row r="41" spans="1:25" x14ac:dyDescent="0.45">
      <c r="W41" s="46"/>
    </row>
  </sheetData>
  <mergeCells count="84">
    <mergeCell ref="A1:Y1"/>
    <mergeCell ref="A2:A4"/>
    <mergeCell ref="C2:C4"/>
    <mergeCell ref="D2:D4"/>
    <mergeCell ref="E2:E4"/>
    <mergeCell ref="F2:F4"/>
    <mergeCell ref="G2:G4"/>
    <mergeCell ref="H2:R2"/>
    <mergeCell ref="S2:S4"/>
    <mergeCell ref="T2:T4"/>
    <mergeCell ref="U2:U4"/>
    <mergeCell ref="W2:W4"/>
    <mergeCell ref="X2:X4"/>
    <mergeCell ref="Y2:Y4"/>
    <mergeCell ref="B3:B4"/>
    <mergeCell ref="H3:H4"/>
    <mergeCell ref="P3:P4"/>
    <mergeCell ref="Q3:Q4"/>
    <mergeCell ref="R3:R4"/>
    <mergeCell ref="A5:A7"/>
    <mergeCell ref="C5:C7"/>
    <mergeCell ref="D5:D7"/>
    <mergeCell ref="I3:I4"/>
    <mergeCell ref="J3:J4"/>
    <mergeCell ref="K3:K4"/>
    <mergeCell ref="L3:M3"/>
    <mergeCell ref="O3:O4"/>
    <mergeCell ref="X5:X7"/>
    <mergeCell ref="Y5:Y7"/>
    <mergeCell ref="A8:A10"/>
    <mergeCell ref="C8:C10"/>
    <mergeCell ref="D8:D10"/>
    <mergeCell ref="X8:X10"/>
    <mergeCell ref="Y8:Y10"/>
    <mergeCell ref="A14:A16"/>
    <mergeCell ref="C14:C16"/>
    <mergeCell ref="D14:D16"/>
    <mergeCell ref="X14:X16"/>
    <mergeCell ref="Y14:Y16"/>
    <mergeCell ref="A11:A13"/>
    <mergeCell ref="C11:C13"/>
    <mergeCell ref="D11:D13"/>
    <mergeCell ref="X11:X13"/>
    <mergeCell ref="Y11:Y13"/>
    <mergeCell ref="A20:A22"/>
    <mergeCell ref="C20:C22"/>
    <mergeCell ref="D20:D22"/>
    <mergeCell ref="X20:X22"/>
    <mergeCell ref="Y20:Y22"/>
    <mergeCell ref="A17:A19"/>
    <mergeCell ref="C17:C19"/>
    <mergeCell ref="D17:D19"/>
    <mergeCell ref="X17:X19"/>
    <mergeCell ref="Y17:Y19"/>
    <mergeCell ref="A26:A28"/>
    <mergeCell ref="C26:C28"/>
    <mergeCell ref="D26:D28"/>
    <mergeCell ref="X26:X28"/>
    <mergeCell ref="Y26:Y28"/>
    <mergeCell ref="A23:A25"/>
    <mergeCell ref="C23:C25"/>
    <mergeCell ref="D23:D25"/>
    <mergeCell ref="X23:X25"/>
    <mergeCell ref="Y23:Y25"/>
    <mergeCell ref="A32:A34"/>
    <mergeCell ref="C32:C34"/>
    <mergeCell ref="D32:D34"/>
    <mergeCell ref="X32:X34"/>
    <mergeCell ref="Y32:Y34"/>
    <mergeCell ref="A29:A31"/>
    <mergeCell ref="C29:C31"/>
    <mergeCell ref="D29:D31"/>
    <mergeCell ref="X29:X31"/>
    <mergeCell ref="Y29:Y31"/>
    <mergeCell ref="A38:A40"/>
    <mergeCell ref="C38:C40"/>
    <mergeCell ref="D38:D40"/>
    <mergeCell ref="X38:X40"/>
    <mergeCell ref="Y38:Y40"/>
    <mergeCell ref="A35:A37"/>
    <mergeCell ref="C35:C37"/>
    <mergeCell ref="D35:D37"/>
    <mergeCell ref="X35:X37"/>
    <mergeCell ref="Y35:Y37"/>
  </mergeCells>
  <dataValidations disablePrompts="1" count="4">
    <dataValidation type="list" operator="greaterThanOrEqual" allowBlank="1" showInputMessage="1" showErrorMessage="1" sqref="I5:J40" xr:uid="{4C30DA01-5CAF-4EEF-A62F-E2B4C594AF67}">
      <formula1>$AA$2:$AA$3</formula1>
    </dataValidation>
    <dataValidation type="whole" operator="greaterThanOrEqual" allowBlank="1" showInputMessage="1" showErrorMessage="1" sqref="H5:H40 K5:Q40" xr:uid="{1083E231-45F4-4463-8BDC-658269A22E6D}">
      <formula1>0</formula1>
    </dataValidation>
    <dataValidation type="time" operator="greaterThanOrEqual" allowBlank="1" showInputMessage="1" showErrorMessage="1" sqref="D5:D40 T5:T40" xr:uid="{7836977A-3245-4B81-80A0-76293939A130}">
      <formula1>0</formula1>
    </dataValidation>
    <dataValidation type="time" errorStyle="warning" operator="greaterThanOrEqual" allowBlank="1" showInputMessage="1" showErrorMessage="1" prompt="čas jednotlivce v cíli" sqref="F5:F40" xr:uid="{FDA22DDA-116F-457A-B968-9C327E112C33}">
      <formula1>E5</formula1>
    </dataValidation>
  </dataValidations>
  <pageMargins left="0.39370078740157483" right="0.39370078740157483" top="0.39370078740157483" bottom="0.3937007874015748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5B453-6355-44E2-8283-D0BDF4F31814}">
  <dimension ref="A1:AA23"/>
  <sheetViews>
    <sheetView zoomScaleNormal="100" workbookViewId="0">
      <selection activeCell="A2" sqref="A2:A4"/>
    </sheetView>
  </sheetViews>
  <sheetFormatPr defaultColWidth="9.1328125" defaultRowHeight="14.25" x14ac:dyDescent="0.45"/>
  <cols>
    <col min="1" max="1" width="5.265625" style="2" customWidth="1"/>
    <col min="2" max="2" width="24.265625" style="1" customWidth="1"/>
    <col min="3" max="3" width="14.3984375" style="6" customWidth="1"/>
    <col min="4" max="4" width="8.3984375" style="11" customWidth="1"/>
    <col min="5" max="5" width="8.73046875" style="1" customWidth="1"/>
    <col min="6" max="6" width="7.59765625" style="1" customWidth="1"/>
    <col min="7" max="7" width="7.1328125" style="4" customWidth="1"/>
    <col min="8" max="8" width="2" style="1" bestFit="1" customWidth="1"/>
    <col min="9" max="9" width="2.73046875" style="1" bestFit="1" customWidth="1"/>
    <col min="10" max="10" width="1.86328125" style="1" bestFit="1" customWidth="1"/>
    <col min="11" max="11" width="2.1328125" style="1" bestFit="1" customWidth="1"/>
    <col min="12" max="13" width="1.86328125" style="1" bestFit="1" customWidth="1"/>
    <col min="14" max="15" width="2.73046875" style="1" bestFit="1" customWidth="1"/>
    <col min="16" max="16" width="2.59765625" style="1" customWidth="1"/>
    <col min="17" max="17" width="3.59765625" style="1" bestFit="1" customWidth="1"/>
    <col min="18" max="18" width="7.59765625" style="11" hidden="1" customWidth="1"/>
    <col min="19" max="19" width="7.1328125" style="5" customWidth="1"/>
    <col min="20" max="20" width="7.86328125" style="5" customWidth="1"/>
    <col min="21" max="21" width="8.73046875" style="15" customWidth="1"/>
    <col min="22" max="22" width="9" style="11" hidden="1" customWidth="1"/>
    <col min="23" max="23" width="8.265625" style="1" customWidth="1"/>
    <col min="24" max="24" width="11.59765625" style="1" customWidth="1"/>
    <col min="25" max="25" width="11.73046875" style="1" customWidth="1"/>
    <col min="26" max="26" width="9.1328125" style="1"/>
    <col min="27" max="27" width="11.86328125" style="1" bestFit="1" customWidth="1"/>
    <col min="28" max="16384" width="9.1328125" style="1"/>
  </cols>
  <sheetData>
    <row r="1" spans="1:27" x14ac:dyDescent="0.45">
      <c r="A1" s="47" t="s">
        <v>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7" ht="15" customHeight="1" x14ac:dyDescent="0.45">
      <c r="A2" s="48" t="s">
        <v>0</v>
      </c>
      <c r="B2" s="31" t="s">
        <v>1</v>
      </c>
      <c r="C2" s="48" t="s">
        <v>2</v>
      </c>
      <c r="D2" s="49" t="s">
        <v>16</v>
      </c>
      <c r="E2" s="48" t="s">
        <v>15</v>
      </c>
      <c r="F2" s="49" t="s">
        <v>6</v>
      </c>
      <c r="G2" s="48" t="s">
        <v>7</v>
      </c>
      <c r="H2" s="50" t="s">
        <v>8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49" t="s">
        <v>27</v>
      </c>
      <c r="T2" s="51" t="s">
        <v>10</v>
      </c>
      <c r="U2" s="49" t="s">
        <v>11</v>
      </c>
      <c r="V2" s="30"/>
      <c r="W2" s="48" t="s">
        <v>28</v>
      </c>
      <c r="X2" s="48" t="s">
        <v>13</v>
      </c>
      <c r="Y2" s="48" t="s">
        <v>12</v>
      </c>
      <c r="AA2" s="3">
        <v>0</v>
      </c>
    </row>
    <row r="3" spans="1:27" ht="13.5" customHeight="1" x14ac:dyDescent="0.45">
      <c r="A3" s="48"/>
      <c r="B3" s="53" t="s">
        <v>14</v>
      </c>
      <c r="C3" s="48"/>
      <c r="D3" s="49"/>
      <c r="E3" s="48"/>
      <c r="F3" s="49"/>
      <c r="G3" s="48"/>
      <c r="H3" s="52" t="s">
        <v>22</v>
      </c>
      <c r="I3" s="52" t="s">
        <v>17</v>
      </c>
      <c r="J3" s="52" t="s">
        <v>18</v>
      </c>
      <c r="K3" s="52" t="s">
        <v>19</v>
      </c>
      <c r="L3" s="52" t="s">
        <v>23</v>
      </c>
      <c r="M3" s="52"/>
      <c r="N3" s="7" t="s">
        <v>17</v>
      </c>
      <c r="O3" s="52" t="s">
        <v>24</v>
      </c>
      <c r="P3" s="52" t="s">
        <v>25</v>
      </c>
      <c r="Q3" s="52" t="s">
        <v>26</v>
      </c>
      <c r="R3" s="54" t="s">
        <v>9</v>
      </c>
      <c r="S3" s="49"/>
      <c r="T3" s="51"/>
      <c r="U3" s="49"/>
      <c r="V3" s="30"/>
      <c r="W3" s="48"/>
      <c r="X3" s="48"/>
      <c r="Y3" s="48"/>
      <c r="AA3" s="3" t="s">
        <v>25</v>
      </c>
    </row>
    <row r="4" spans="1:27" ht="11.25" customHeight="1" x14ac:dyDescent="0.45">
      <c r="A4" s="48"/>
      <c r="B4" s="53"/>
      <c r="C4" s="48"/>
      <c r="D4" s="49"/>
      <c r="E4" s="48"/>
      <c r="F4" s="49"/>
      <c r="G4" s="48"/>
      <c r="H4" s="52"/>
      <c r="I4" s="52"/>
      <c r="J4" s="52"/>
      <c r="K4" s="52"/>
      <c r="L4" s="32" t="s">
        <v>20</v>
      </c>
      <c r="M4" s="32" t="s">
        <v>21</v>
      </c>
      <c r="N4" s="8" t="s">
        <v>20</v>
      </c>
      <c r="O4" s="52"/>
      <c r="P4" s="52"/>
      <c r="Q4" s="52"/>
      <c r="R4" s="54"/>
      <c r="S4" s="49"/>
      <c r="T4" s="51"/>
      <c r="U4" s="49"/>
      <c r="V4" s="30"/>
      <c r="W4" s="48"/>
      <c r="X4" s="48"/>
      <c r="Y4" s="48"/>
      <c r="AA4" s="35" t="s">
        <v>120</v>
      </c>
    </row>
    <row r="5" spans="1:27" ht="15" customHeight="1" x14ac:dyDescent="0.45">
      <c r="A5" s="56">
        <v>3</v>
      </c>
      <c r="B5" s="20" t="s">
        <v>36</v>
      </c>
      <c r="C5" s="59" t="s">
        <v>31</v>
      </c>
      <c r="D5" s="86">
        <v>2.0833333333333333E-3</v>
      </c>
      <c r="E5" s="40">
        <f>D5</f>
        <v>2.0833333333333333E-3</v>
      </c>
      <c r="F5" s="62">
        <v>3.1921296296296302E-2</v>
      </c>
      <c r="G5" s="80">
        <f t="shared" ref="G5:G13" si="0">F5-E5</f>
        <v>2.9837962962962969E-2</v>
      </c>
      <c r="H5" s="65">
        <v>0</v>
      </c>
      <c r="I5" s="66">
        <v>0</v>
      </c>
      <c r="J5" s="65">
        <v>0</v>
      </c>
      <c r="K5" s="66">
        <v>2</v>
      </c>
      <c r="L5" s="65">
        <v>1</v>
      </c>
      <c r="M5" s="65">
        <v>0</v>
      </c>
      <c r="N5" s="65">
        <v>0</v>
      </c>
      <c r="O5" s="65">
        <v>1</v>
      </c>
      <c r="P5" s="66">
        <v>0</v>
      </c>
      <c r="Q5" s="65">
        <v>0</v>
      </c>
      <c r="R5" s="12">
        <f t="shared" ref="R5:R13" si="1">SUM(H5:Q5)</f>
        <v>4</v>
      </c>
      <c r="S5" s="83">
        <f t="shared" ref="S5:S13" si="2">TIME(0,R5,0)</f>
        <v>2.7777777777777779E-3</v>
      </c>
      <c r="T5" s="39">
        <v>0</v>
      </c>
      <c r="U5" s="74">
        <f>G5-T5+S5</f>
        <v>3.2615740740740744E-2</v>
      </c>
      <c r="V5" s="17">
        <f t="shared" ref="V5:V13" si="3">IF(OR(J5=AA$3,I5=AA$3),"",U5)</f>
        <v>3.2615740740740744E-2</v>
      </c>
      <c r="W5" s="43">
        <f t="shared" ref="W5:W13" si="4">IF(OR(I5=AA$3,J5=AA$3),"DISC",RANK(V5,V$5:V$31637,1))</f>
        <v>9</v>
      </c>
      <c r="X5" s="77">
        <f>IF(OR(ISNUMBER(FIND($AA$4,W5)),ISNUMBER(FIND($AA$4,W6)),ISNUMBER(FIND($AA$4,W7))),$AA$4,SUM(U5:U7))</f>
        <v>8.2986111111111094E-2</v>
      </c>
      <c r="Y5" s="71">
        <f>IF(ISNUMBER(FIND($AA$4,X5)),$AA$4,RANK(X5,X$5:X$31637,1))</f>
        <v>2</v>
      </c>
    </row>
    <row r="6" spans="1:27" ht="15" customHeight="1" x14ac:dyDescent="0.45">
      <c r="A6" s="57"/>
      <c r="B6" s="23" t="s">
        <v>37</v>
      </c>
      <c r="C6" s="60"/>
      <c r="D6" s="87"/>
      <c r="E6" s="41">
        <f>F5</f>
        <v>3.1921296296296302E-2</v>
      </c>
      <c r="F6" s="63">
        <v>5.2094907407407409E-2</v>
      </c>
      <c r="G6" s="81">
        <f t="shared" si="0"/>
        <v>2.0173611111111107E-2</v>
      </c>
      <c r="H6" s="67">
        <v>0</v>
      </c>
      <c r="I6" s="68">
        <v>0</v>
      </c>
      <c r="J6" s="67">
        <v>0</v>
      </c>
      <c r="K6" s="68">
        <v>0</v>
      </c>
      <c r="L6" s="67">
        <v>0</v>
      </c>
      <c r="M6" s="67">
        <v>0</v>
      </c>
      <c r="N6" s="67">
        <v>1</v>
      </c>
      <c r="O6" s="67">
        <v>0</v>
      </c>
      <c r="P6" s="68">
        <v>1</v>
      </c>
      <c r="Q6" s="67">
        <v>0</v>
      </c>
      <c r="R6" s="13">
        <f t="shared" si="1"/>
        <v>2</v>
      </c>
      <c r="S6" s="84">
        <f t="shared" si="2"/>
        <v>1.3888888888888889E-3</v>
      </c>
      <c r="T6" s="33">
        <v>0</v>
      </c>
      <c r="U6" s="75">
        <f t="shared" ref="U6:U13" si="5">G6-T6+S6</f>
        <v>2.1562499999999995E-2</v>
      </c>
      <c r="V6" s="18">
        <f t="shared" si="3"/>
        <v>2.1562499999999995E-2</v>
      </c>
      <c r="W6" s="43">
        <f t="shared" si="4"/>
        <v>1</v>
      </c>
      <c r="X6" s="78"/>
      <c r="Y6" s="72"/>
    </row>
    <row r="7" spans="1:27" ht="15" customHeight="1" x14ac:dyDescent="0.45">
      <c r="A7" s="58"/>
      <c r="B7" s="27" t="s">
        <v>38</v>
      </c>
      <c r="C7" s="61"/>
      <c r="D7" s="88"/>
      <c r="E7" s="42">
        <f>F6</f>
        <v>5.2094907407407409E-2</v>
      </c>
      <c r="F7" s="64">
        <v>7.4652777777777776E-2</v>
      </c>
      <c r="G7" s="82">
        <f t="shared" si="0"/>
        <v>2.2557870370370367E-2</v>
      </c>
      <c r="H7" s="69">
        <v>2</v>
      </c>
      <c r="I7" s="70">
        <v>0</v>
      </c>
      <c r="J7" s="69">
        <v>0</v>
      </c>
      <c r="K7" s="70">
        <v>2</v>
      </c>
      <c r="L7" s="69">
        <v>2</v>
      </c>
      <c r="M7" s="69">
        <v>0</v>
      </c>
      <c r="N7" s="69">
        <v>0</v>
      </c>
      <c r="O7" s="69">
        <v>2</v>
      </c>
      <c r="P7" s="70">
        <v>1</v>
      </c>
      <c r="Q7" s="69">
        <v>0</v>
      </c>
      <c r="R7" s="14">
        <f t="shared" si="1"/>
        <v>9</v>
      </c>
      <c r="S7" s="85">
        <f t="shared" si="2"/>
        <v>6.2499999999999995E-3</v>
      </c>
      <c r="T7" s="34">
        <v>0</v>
      </c>
      <c r="U7" s="76">
        <f t="shared" si="5"/>
        <v>2.8807870370370366E-2</v>
      </c>
      <c r="V7" s="19">
        <f t="shared" si="3"/>
        <v>2.8807870370370366E-2</v>
      </c>
      <c r="W7" s="44">
        <f t="shared" si="4"/>
        <v>7</v>
      </c>
      <c r="X7" s="79"/>
      <c r="Y7" s="73"/>
    </row>
    <row r="8" spans="1:27" ht="15" customHeight="1" x14ac:dyDescent="0.45">
      <c r="A8" s="56">
        <v>9</v>
      </c>
      <c r="B8" s="25" t="s">
        <v>71</v>
      </c>
      <c r="C8" s="59" t="s">
        <v>30</v>
      </c>
      <c r="D8" s="86">
        <v>6.2500000000000003E-3</v>
      </c>
      <c r="E8" s="40">
        <f>D8</f>
        <v>6.2500000000000003E-3</v>
      </c>
      <c r="F8" s="62">
        <v>3.3969907407407407E-2</v>
      </c>
      <c r="G8" s="80">
        <f t="shared" si="0"/>
        <v>2.7719907407407408E-2</v>
      </c>
      <c r="H8" s="65">
        <v>1</v>
      </c>
      <c r="I8" s="66">
        <v>0</v>
      </c>
      <c r="J8" s="65">
        <v>0</v>
      </c>
      <c r="K8" s="66">
        <v>0</v>
      </c>
      <c r="L8" s="65">
        <v>1</v>
      </c>
      <c r="M8" s="65">
        <v>2</v>
      </c>
      <c r="N8" s="65">
        <v>0</v>
      </c>
      <c r="O8" s="65">
        <v>0</v>
      </c>
      <c r="P8" s="66">
        <v>2</v>
      </c>
      <c r="Q8" s="65">
        <v>0</v>
      </c>
      <c r="R8" s="12">
        <f t="shared" si="1"/>
        <v>6</v>
      </c>
      <c r="S8" s="83">
        <f t="shared" si="2"/>
        <v>4.1666666666666666E-3</v>
      </c>
      <c r="T8" s="39">
        <v>0</v>
      </c>
      <c r="U8" s="74">
        <f t="shared" si="5"/>
        <v>3.1886574074074074E-2</v>
      </c>
      <c r="V8" s="17">
        <f t="shared" si="3"/>
        <v>3.1886574074074074E-2</v>
      </c>
      <c r="W8" s="45">
        <f t="shared" si="4"/>
        <v>8</v>
      </c>
      <c r="X8" s="77">
        <f t="shared" ref="X8" si="6">IF(OR(ISNUMBER(FIND(W8,$AA$4)),ISNUMBER(FIND(W9,$AA$4)),ISNUMBER(FIND(W10,$AA$4))),$AA$4,SUM(U8:U10))</f>
        <v>8.4537037037037049E-2</v>
      </c>
      <c r="Y8" s="71">
        <f>IF(ISNUMBER(FIND($AA$4,X8)),$AA$4,RANK(X8,X$5:X$31637,1))</f>
        <v>3</v>
      </c>
    </row>
    <row r="9" spans="1:27" ht="15" customHeight="1" x14ac:dyDescent="0.45">
      <c r="A9" s="57"/>
      <c r="B9" s="29" t="s">
        <v>72</v>
      </c>
      <c r="C9" s="60"/>
      <c r="D9" s="87"/>
      <c r="E9" s="41">
        <f>F8</f>
        <v>3.3969907407407407E-2</v>
      </c>
      <c r="F9" s="63">
        <v>5.9097222222222225E-2</v>
      </c>
      <c r="G9" s="81">
        <f t="shared" si="0"/>
        <v>2.5127314814814818E-2</v>
      </c>
      <c r="H9" s="67">
        <v>0</v>
      </c>
      <c r="I9" s="68">
        <v>0</v>
      </c>
      <c r="J9" s="67">
        <v>0</v>
      </c>
      <c r="K9" s="68">
        <v>0</v>
      </c>
      <c r="L9" s="67">
        <v>2</v>
      </c>
      <c r="M9" s="67">
        <v>0</v>
      </c>
      <c r="N9" s="67">
        <v>0</v>
      </c>
      <c r="O9" s="67">
        <v>0</v>
      </c>
      <c r="P9" s="68">
        <v>2</v>
      </c>
      <c r="Q9" s="67">
        <v>0</v>
      </c>
      <c r="R9" s="13">
        <f t="shared" si="1"/>
        <v>4</v>
      </c>
      <c r="S9" s="84">
        <f t="shared" si="2"/>
        <v>2.7777777777777779E-3</v>
      </c>
      <c r="T9" s="33">
        <v>0</v>
      </c>
      <c r="U9" s="75">
        <f t="shared" si="5"/>
        <v>2.7905092592592596E-2</v>
      </c>
      <c r="V9" s="18">
        <f t="shared" si="3"/>
        <v>2.7905092592592596E-2</v>
      </c>
      <c r="W9" s="43">
        <f t="shared" si="4"/>
        <v>6</v>
      </c>
      <c r="X9" s="78"/>
      <c r="Y9" s="72"/>
    </row>
    <row r="10" spans="1:27" ht="15" customHeight="1" x14ac:dyDescent="0.45">
      <c r="A10" s="58"/>
      <c r="B10" s="22" t="s">
        <v>73</v>
      </c>
      <c r="C10" s="61"/>
      <c r="D10" s="88"/>
      <c r="E10" s="42">
        <f>F9</f>
        <v>5.9097222222222225E-2</v>
      </c>
      <c r="F10" s="64">
        <v>7.9675925925925928E-2</v>
      </c>
      <c r="G10" s="82">
        <f t="shared" si="0"/>
        <v>2.0578703703703703E-2</v>
      </c>
      <c r="H10" s="69">
        <v>2</v>
      </c>
      <c r="I10" s="70">
        <v>0</v>
      </c>
      <c r="J10" s="69">
        <v>0</v>
      </c>
      <c r="K10" s="70">
        <v>0</v>
      </c>
      <c r="L10" s="69">
        <v>0</v>
      </c>
      <c r="M10" s="69">
        <v>0</v>
      </c>
      <c r="N10" s="69">
        <v>0</v>
      </c>
      <c r="O10" s="69">
        <v>2</v>
      </c>
      <c r="P10" s="70">
        <v>2</v>
      </c>
      <c r="Q10" s="69">
        <v>0</v>
      </c>
      <c r="R10" s="14">
        <f t="shared" si="1"/>
        <v>6</v>
      </c>
      <c r="S10" s="85">
        <f t="shared" si="2"/>
        <v>4.1666666666666666E-3</v>
      </c>
      <c r="T10" s="34">
        <v>0</v>
      </c>
      <c r="U10" s="76">
        <f t="shared" si="5"/>
        <v>2.4745370370370369E-2</v>
      </c>
      <c r="V10" s="19">
        <f t="shared" si="3"/>
        <v>2.4745370370370369E-2</v>
      </c>
      <c r="W10" s="44">
        <f t="shared" si="4"/>
        <v>3</v>
      </c>
      <c r="X10" s="79"/>
      <c r="Y10" s="73"/>
    </row>
    <row r="11" spans="1:27" ht="15" customHeight="1" x14ac:dyDescent="0.45">
      <c r="A11" s="56">
        <v>15</v>
      </c>
      <c r="B11" s="28" t="s">
        <v>91</v>
      </c>
      <c r="C11" s="59" t="s">
        <v>90</v>
      </c>
      <c r="D11" s="86">
        <v>1.0416666666666664E-2</v>
      </c>
      <c r="E11" s="40">
        <f>D11</f>
        <v>1.0416666666666664E-2</v>
      </c>
      <c r="F11" s="62">
        <v>3.425925925925926E-2</v>
      </c>
      <c r="G11" s="80">
        <f t="shared" si="0"/>
        <v>2.3842592592592596E-2</v>
      </c>
      <c r="H11" s="65">
        <v>2</v>
      </c>
      <c r="I11" s="66">
        <v>0</v>
      </c>
      <c r="J11" s="65">
        <v>0</v>
      </c>
      <c r="K11" s="66">
        <v>0</v>
      </c>
      <c r="L11" s="65">
        <v>1</v>
      </c>
      <c r="M11" s="65">
        <v>0</v>
      </c>
      <c r="N11" s="65">
        <v>0</v>
      </c>
      <c r="O11" s="65">
        <v>0</v>
      </c>
      <c r="P11" s="66">
        <v>0</v>
      </c>
      <c r="Q11" s="65">
        <v>1</v>
      </c>
      <c r="R11" s="12">
        <f t="shared" si="1"/>
        <v>4</v>
      </c>
      <c r="S11" s="83">
        <f t="shared" si="2"/>
        <v>2.7777777777777779E-3</v>
      </c>
      <c r="T11" s="39">
        <v>0</v>
      </c>
      <c r="U11" s="74">
        <f t="shared" si="5"/>
        <v>2.6620370370370374E-2</v>
      </c>
      <c r="V11" s="18">
        <f t="shared" si="3"/>
        <v>2.6620370370370374E-2</v>
      </c>
      <c r="W11" s="45">
        <f t="shared" si="4"/>
        <v>4</v>
      </c>
      <c r="X11" s="77">
        <f t="shared" ref="X11" si="7">IF(OR(ISNUMBER(FIND(W11,$AA$4)),ISNUMBER(FIND(W12,$AA$4)),ISNUMBER(FIND(W13,$AA$4))),$AA$4,SUM(U11:U13))</f>
        <v>7.7893518518518529E-2</v>
      </c>
      <c r="Y11" s="71">
        <f>IF(ISNUMBER(FIND($AA$4,X11)),$AA$4,RANK(X11,X$5:X$31637,1))</f>
        <v>1</v>
      </c>
    </row>
    <row r="12" spans="1:27" ht="15" customHeight="1" x14ac:dyDescent="0.45">
      <c r="A12" s="57"/>
      <c r="B12" s="21" t="s">
        <v>92</v>
      </c>
      <c r="C12" s="60"/>
      <c r="D12" s="87"/>
      <c r="E12" s="41">
        <f>F11</f>
        <v>3.425925925925926E-2</v>
      </c>
      <c r="F12" s="63">
        <v>5.3414351851851859E-2</v>
      </c>
      <c r="G12" s="81">
        <f t="shared" si="0"/>
        <v>1.9155092592592599E-2</v>
      </c>
      <c r="H12" s="67">
        <v>1</v>
      </c>
      <c r="I12" s="68">
        <v>0</v>
      </c>
      <c r="J12" s="67">
        <v>0</v>
      </c>
      <c r="K12" s="68">
        <v>0</v>
      </c>
      <c r="L12" s="67">
        <v>2</v>
      </c>
      <c r="M12" s="67">
        <v>2</v>
      </c>
      <c r="N12" s="67">
        <v>0</v>
      </c>
      <c r="O12" s="67">
        <v>2</v>
      </c>
      <c r="P12" s="68">
        <v>0</v>
      </c>
      <c r="Q12" s="67">
        <v>0</v>
      </c>
      <c r="R12" s="13">
        <f t="shared" si="1"/>
        <v>7</v>
      </c>
      <c r="S12" s="84">
        <f t="shared" si="2"/>
        <v>4.8611111111111112E-3</v>
      </c>
      <c r="T12" s="33">
        <v>0</v>
      </c>
      <c r="U12" s="75">
        <f t="shared" si="5"/>
        <v>2.401620370370371E-2</v>
      </c>
      <c r="V12" s="18">
        <f t="shared" si="3"/>
        <v>2.401620370370371E-2</v>
      </c>
      <c r="W12" s="43">
        <f t="shared" si="4"/>
        <v>2</v>
      </c>
      <c r="X12" s="78"/>
      <c r="Y12" s="72"/>
    </row>
    <row r="13" spans="1:27" ht="15" customHeight="1" x14ac:dyDescent="0.45">
      <c r="A13" s="58"/>
      <c r="B13" s="24" t="s">
        <v>93</v>
      </c>
      <c r="C13" s="61"/>
      <c r="D13" s="88"/>
      <c r="E13" s="42">
        <f>F12</f>
        <v>5.3414351851851859E-2</v>
      </c>
      <c r="F13" s="64">
        <v>7.5810185185185189E-2</v>
      </c>
      <c r="G13" s="82">
        <f t="shared" si="0"/>
        <v>2.239583333333333E-2</v>
      </c>
      <c r="H13" s="69">
        <v>0</v>
      </c>
      <c r="I13" s="70">
        <v>0</v>
      </c>
      <c r="J13" s="69">
        <v>0</v>
      </c>
      <c r="K13" s="70">
        <v>0</v>
      </c>
      <c r="L13" s="69">
        <v>1</v>
      </c>
      <c r="M13" s="69">
        <v>1</v>
      </c>
      <c r="N13" s="69">
        <v>0</v>
      </c>
      <c r="O13" s="69">
        <v>3</v>
      </c>
      <c r="P13" s="70">
        <v>1</v>
      </c>
      <c r="Q13" s="69">
        <v>1</v>
      </c>
      <c r="R13" s="14">
        <f t="shared" si="1"/>
        <v>7</v>
      </c>
      <c r="S13" s="85">
        <f t="shared" si="2"/>
        <v>4.8611111111111112E-3</v>
      </c>
      <c r="T13" s="34">
        <v>0</v>
      </c>
      <c r="U13" s="76">
        <f t="shared" si="5"/>
        <v>2.7256944444444441E-2</v>
      </c>
      <c r="V13" s="19">
        <f t="shared" si="3"/>
        <v>2.7256944444444441E-2</v>
      </c>
      <c r="W13" s="44">
        <f t="shared" si="4"/>
        <v>5</v>
      </c>
      <c r="X13" s="79"/>
      <c r="Y13" s="73"/>
    </row>
    <row r="14" spans="1:27" x14ac:dyDescent="0.45">
      <c r="W14" s="46"/>
    </row>
    <row r="15" spans="1:27" x14ac:dyDescent="0.45">
      <c r="W15" s="46"/>
    </row>
    <row r="16" spans="1:27" x14ac:dyDescent="0.45">
      <c r="W16" s="46"/>
    </row>
    <row r="17" spans="23:23" x14ac:dyDescent="0.45">
      <c r="W17" s="46"/>
    </row>
    <row r="18" spans="23:23" x14ac:dyDescent="0.45">
      <c r="W18" s="46"/>
    </row>
    <row r="19" spans="23:23" x14ac:dyDescent="0.45">
      <c r="W19" s="46"/>
    </row>
    <row r="20" spans="23:23" x14ac:dyDescent="0.45">
      <c r="W20" s="46"/>
    </row>
    <row r="21" spans="23:23" x14ac:dyDescent="0.45">
      <c r="W21" s="46"/>
    </row>
    <row r="22" spans="23:23" x14ac:dyDescent="0.45">
      <c r="W22" s="46"/>
    </row>
    <row r="23" spans="23:23" x14ac:dyDescent="0.45">
      <c r="W23" s="46"/>
    </row>
  </sheetData>
  <mergeCells count="39">
    <mergeCell ref="A1:Y1"/>
    <mergeCell ref="A2:A4"/>
    <mergeCell ref="C2:C4"/>
    <mergeCell ref="D2:D4"/>
    <mergeCell ref="E2:E4"/>
    <mergeCell ref="F2:F4"/>
    <mergeCell ref="G2:G4"/>
    <mergeCell ref="H2:R2"/>
    <mergeCell ref="S2:S4"/>
    <mergeCell ref="T2:T4"/>
    <mergeCell ref="U2:U4"/>
    <mergeCell ref="W2:W4"/>
    <mergeCell ref="X2:X4"/>
    <mergeCell ref="Y2:Y4"/>
    <mergeCell ref="B3:B4"/>
    <mergeCell ref="H3:H4"/>
    <mergeCell ref="P3:P4"/>
    <mergeCell ref="Q3:Q4"/>
    <mergeCell ref="R3:R4"/>
    <mergeCell ref="A5:A7"/>
    <mergeCell ref="C5:C7"/>
    <mergeCell ref="D5:D7"/>
    <mergeCell ref="I3:I4"/>
    <mergeCell ref="J3:J4"/>
    <mergeCell ref="K3:K4"/>
    <mergeCell ref="L3:M3"/>
    <mergeCell ref="O3:O4"/>
    <mergeCell ref="X5:X7"/>
    <mergeCell ref="Y5:Y7"/>
    <mergeCell ref="A8:A10"/>
    <mergeCell ref="C8:C10"/>
    <mergeCell ref="D8:D10"/>
    <mergeCell ref="X8:X10"/>
    <mergeCell ref="Y8:Y10"/>
    <mergeCell ref="A11:A13"/>
    <mergeCell ref="C11:C13"/>
    <mergeCell ref="D11:D13"/>
    <mergeCell ref="X11:X13"/>
    <mergeCell ref="Y11:Y13"/>
  </mergeCells>
  <dataValidations disablePrompts="1" count="4">
    <dataValidation type="list" operator="greaterThanOrEqual" allowBlank="1" showInputMessage="1" showErrorMessage="1" sqref="I5:J13" xr:uid="{21093545-BF9C-4E23-831A-E56B6E153472}">
      <formula1>$AA$2:$AA$3</formula1>
    </dataValidation>
    <dataValidation type="whole" operator="greaterThanOrEqual" allowBlank="1" showInputMessage="1" showErrorMessage="1" sqref="H5:H13 K5:Q13" xr:uid="{B6E7165D-C8D6-4EE9-ABB2-3D7D3D336D85}">
      <formula1>0</formula1>
    </dataValidation>
    <dataValidation type="time" operator="greaterThanOrEqual" allowBlank="1" showInputMessage="1" showErrorMessage="1" sqref="D5:D13 T5:T13" xr:uid="{88C67784-D34F-44D1-8486-21FE926F29D1}">
      <formula1>0</formula1>
    </dataValidation>
    <dataValidation type="time" errorStyle="warning" operator="greaterThanOrEqual" allowBlank="1" showInputMessage="1" showErrorMessage="1" prompt="čas jednotlivce v cíli" sqref="F5:F13" xr:uid="{0B4A5B66-450A-4624-8D58-5BD07C6C7B0A}">
      <formula1>E5</formula1>
    </dataValidation>
  </dataValidations>
  <pageMargins left="0.39370078740157483" right="0.39370078740157483" top="0.39370078740157483" bottom="0.3937007874015748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A692E-18E5-45FA-9B9E-95D5B8B4928D}">
  <dimension ref="A1:AA32"/>
  <sheetViews>
    <sheetView zoomScaleNormal="100" workbookViewId="0">
      <selection activeCell="A2" sqref="A2:A4"/>
    </sheetView>
  </sheetViews>
  <sheetFormatPr defaultColWidth="9.1328125" defaultRowHeight="14.25" x14ac:dyDescent="0.45"/>
  <cols>
    <col min="1" max="1" width="5.265625" style="2" customWidth="1"/>
    <col min="2" max="2" width="24.265625" style="1" customWidth="1"/>
    <col min="3" max="3" width="14.3984375" style="6" customWidth="1"/>
    <col min="4" max="4" width="8.3984375" style="11" customWidth="1"/>
    <col min="5" max="5" width="8.73046875" style="1" customWidth="1"/>
    <col min="6" max="6" width="7.59765625" style="1" customWidth="1"/>
    <col min="7" max="7" width="7.1328125" style="4" customWidth="1"/>
    <col min="8" max="8" width="2" style="1" bestFit="1" customWidth="1"/>
    <col min="9" max="9" width="2.73046875" style="1" bestFit="1" customWidth="1"/>
    <col min="10" max="10" width="1.86328125" style="1" bestFit="1" customWidth="1"/>
    <col min="11" max="11" width="2.1328125" style="1" bestFit="1" customWidth="1"/>
    <col min="12" max="13" width="1.86328125" style="1" bestFit="1" customWidth="1"/>
    <col min="14" max="15" width="2.73046875" style="1" bestFit="1" customWidth="1"/>
    <col min="16" max="16" width="2.59765625" style="1" customWidth="1"/>
    <col min="17" max="17" width="3.59765625" style="1" bestFit="1" customWidth="1"/>
    <col min="18" max="18" width="7.59765625" style="11" hidden="1" customWidth="1"/>
    <col min="19" max="19" width="7.1328125" style="5" customWidth="1"/>
    <col min="20" max="20" width="7.86328125" style="5" customWidth="1"/>
    <col min="21" max="21" width="8.73046875" style="15" customWidth="1"/>
    <col min="22" max="22" width="9" style="11" hidden="1" customWidth="1"/>
    <col min="23" max="23" width="8.265625" style="1" customWidth="1"/>
    <col min="24" max="24" width="11.59765625" style="1" customWidth="1"/>
    <col min="25" max="25" width="11.73046875" style="1" customWidth="1"/>
    <col min="26" max="26" width="9.1328125" style="1"/>
    <col min="27" max="27" width="11.86328125" style="1" bestFit="1" customWidth="1"/>
    <col min="28" max="16384" width="9.1328125" style="1"/>
  </cols>
  <sheetData>
    <row r="1" spans="1:27" x14ac:dyDescent="0.45">
      <c r="A1" s="47" t="s">
        <v>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7" ht="15" customHeight="1" x14ac:dyDescent="0.45">
      <c r="A2" s="48" t="s">
        <v>0</v>
      </c>
      <c r="B2" s="31" t="s">
        <v>1</v>
      </c>
      <c r="C2" s="48" t="s">
        <v>2</v>
      </c>
      <c r="D2" s="49" t="s">
        <v>16</v>
      </c>
      <c r="E2" s="48" t="s">
        <v>15</v>
      </c>
      <c r="F2" s="49" t="s">
        <v>6</v>
      </c>
      <c r="G2" s="48" t="s">
        <v>7</v>
      </c>
      <c r="H2" s="50" t="s">
        <v>8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49" t="s">
        <v>27</v>
      </c>
      <c r="T2" s="51" t="s">
        <v>10</v>
      </c>
      <c r="U2" s="49" t="s">
        <v>11</v>
      </c>
      <c r="V2" s="30"/>
      <c r="W2" s="48" t="s">
        <v>28</v>
      </c>
      <c r="X2" s="48" t="s">
        <v>13</v>
      </c>
      <c r="Y2" s="48" t="s">
        <v>12</v>
      </c>
      <c r="AA2" s="3">
        <v>0</v>
      </c>
    </row>
    <row r="3" spans="1:27" ht="13.5" customHeight="1" x14ac:dyDescent="0.45">
      <c r="A3" s="48"/>
      <c r="B3" s="53" t="s">
        <v>14</v>
      </c>
      <c r="C3" s="48"/>
      <c r="D3" s="49"/>
      <c r="E3" s="48"/>
      <c r="F3" s="49"/>
      <c r="G3" s="48"/>
      <c r="H3" s="52" t="s">
        <v>22</v>
      </c>
      <c r="I3" s="52" t="s">
        <v>17</v>
      </c>
      <c r="J3" s="52" t="s">
        <v>18</v>
      </c>
      <c r="K3" s="52" t="s">
        <v>19</v>
      </c>
      <c r="L3" s="52" t="s">
        <v>23</v>
      </c>
      <c r="M3" s="52"/>
      <c r="N3" s="7" t="s">
        <v>17</v>
      </c>
      <c r="O3" s="52" t="s">
        <v>24</v>
      </c>
      <c r="P3" s="52" t="s">
        <v>25</v>
      </c>
      <c r="Q3" s="52" t="s">
        <v>26</v>
      </c>
      <c r="R3" s="54" t="s">
        <v>9</v>
      </c>
      <c r="S3" s="49"/>
      <c r="T3" s="51"/>
      <c r="U3" s="49"/>
      <c r="V3" s="30"/>
      <c r="W3" s="48"/>
      <c r="X3" s="48"/>
      <c r="Y3" s="48"/>
      <c r="AA3" s="3" t="s">
        <v>25</v>
      </c>
    </row>
    <row r="4" spans="1:27" ht="11.25" customHeight="1" x14ac:dyDescent="0.45">
      <c r="A4" s="48"/>
      <c r="B4" s="53"/>
      <c r="C4" s="48"/>
      <c r="D4" s="49"/>
      <c r="E4" s="48"/>
      <c r="F4" s="49"/>
      <c r="G4" s="48"/>
      <c r="H4" s="52"/>
      <c r="I4" s="52"/>
      <c r="J4" s="52"/>
      <c r="K4" s="52"/>
      <c r="L4" s="32" t="s">
        <v>20</v>
      </c>
      <c r="M4" s="32" t="s">
        <v>21</v>
      </c>
      <c r="N4" s="8" t="s">
        <v>20</v>
      </c>
      <c r="O4" s="52"/>
      <c r="P4" s="52"/>
      <c r="Q4" s="52"/>
      <c r="R4" s="54"/>
      <c r="S4" s="49"/>
      <c r="T4" s="51"/>
      <c r="U4" s="49"/>
      <c r="V4" s="30"/>
      <c r="W4" s="48"/>
      <c r="X4" s="48"/>
      <c r="Y4" s="48"/>
      <c r="AA4" s="35" t="s">
        <v>120</v>
      </c>
    </row>
    <row r="5" spans="1:27" ht="15" customHeight="1" x14ac:dyDescent="0.45">
      <c r="A5" s="56">
        <v>6</v>
      </c>
      <c r="B5" s="28" t="s">
        <v>85</v>
      </c>
      <c r="C5" s="59" t="s">
        <v>84</v>
      </c>
      <c r="D5" s="86">
        <v>4.1666666666666666E-3</v>
      </c>
      <c r="E5" s="40">
        <f>D5</f>
        <v>4.1666666666666666E-3</v>
      </c>
      <c r="F5" s="62">
        <v>3.1307870370370368E-2</v>
      </c>
      <c r="G5" s="80">
        <f t="shared" ref="G5:G22" si="0">F5-E5</f>
        <v>2.7141203703703702E-2</v>
      </c>
      <c r="H5" s="65">
        <v>1</v>
      </c>
      <c r="I5" s="66">
        <v>0</v>
      </c>
      <c r="J5" s="65">
        <v>0</v>
      </c>
      <c r="K5" s="66">
        <v>0</v>
      </c>
      <c r="L5" s="65">
        <v>2</v>
      </c>
      <c r="M5" s="65">
        <v>0</v>
      </c>
      <c r="N5" s="65">
        <v>0</v>
      </c>
      <c r="O5" s="65">
        <v>7</v>
      </c>
      <c r="P5" s="66">
        <v>1</v>
      </c>
      <c r="Q5" s="65">
        <v>1</v>
      </c>
      <c r="R5" s="12">
        <f t="shared" ref="R5:R22" si="1">SUM(H5:Q5)</f>
        <v>12</v>
      </c>
      <c r="S5" s="83">
        <f t="shared" ref="S5:S22" si="2">TIME(0,R5,0)</f>
        <v>8.3333333333333332E-3</v>
      </c>
      <c r="T5" s="39">
        <v>0</v>
      </c>
      <c r="U5" s="74">
        <f>G5-T5+S5</f>
        <v>3.5474537037037034E-2</v>
      </c>
      <c r="V5" s="17">
        <f t="shared" ref="V5:V22" si="3">IF(OR(J5=AA$3,I5=AA$3),"",U5)</f>
        <v>3.5474537037037034E-2</v>
      </c>
      <c r="W5" s="43">
        <f t="shared" ref="W5:W22" si="4">IF(OR(I5=AA$3,J5=AA$3),"DISC",RANK(V5,V$5:V$31646,1))</f>
        <v>16</v>
      </c>
      <c r="X5" s="77">
        <f>IF(OR(ISNUMBER(FIND($AA$4,W5)),ISNUMBER(FIND($AA$4,W6)),ISNUMBER(FIND($AA$4,W7))),$AA$4,SUM(U5:U7))</f>
        <v>8.9074074074074083E-2</v>
      </c>
      <c r="Y5" s="71">
        <f>IF(ISNUMBER(FIND($AA$4,X5)),$AA$4,RANK(X5,X$5:X$31646,1))</f>
        <v>6</v>
      </c>
    </row>
    <row r="6" spans="1:27" ht="15" customHeight="1" x14ac:dyDescent="0.45">
      <c r="A6" s="57"/>
      <c r="B6" s="21" t="s">
        <v>86</v>
      </c>
      <c r="C6" s="60"/>
      <c r="D6" s="87"/>
      <c r="E6" s="41">
        <f>F5</f>
        <v>3.1307870370370368E-2</v>
      </c>
      <c r="F6" s="63">
        <v>5.3495370370370367E-2</v>
      </c>
      <c r="G6" s="81">
        <f t="shared" si="0"/>
        <v>2.2187499999999999E-2</v>
      </c>
      <c r="H6" s="67">
        <v>0</v>
      </c>
      <c r="I6" s="68">
        <v>0</v>
      </c>
      <c r="J6" s="67">
        <v>0</v>
      </c>
      <c r="K6" s="68">
        <v>0</v>
      </c>
      <c r="L6" s="67">
        <v>2</v>
      </c>
      <c r="M6" s="67">
        <v>0</v>
      </c>
      <c r="N6" s="67">
        <v>0</v>
      </c>
      <c r="O6" s="67">
        <v>4</v>
      </c>
      <c r="P6" s="68">
        <v>0</v>
      </c>
      <c r="Q6" s="67">
        <v>1</v>
      </c>
      <c r="R6" s="13">
        <f t="shared" si="1"/>
        <v>7</v>
      </c>
      <c r="S6" s="84">
        <f t="shared" si="2"/>
        <v>4.8611111111111112E-3</v>
      </c>
      <c r="T6" s="33">
        <v>0</v>
      </c>
      <c r="U6" s="75">
        <f t="shared" ref="U6:U22" si="5">G6-T6+S6</f>
        <v>2.704861111111111E-2</v>
      </c>
      <c r="V6" s="18">
        <f t="shared" si="3"/>
        <v>2.704861111111111E-2</v>
      </c>
      <c r="W6" s="43">
        <f t="shared" si="4"/>
        <v>11</v>
      </c>
      <c r="X6" s="78"/>
      <c r="Y6" s="72"/>
    </row>
    <row r="7" spans="1:27" ht="15" customHeight="1" x14ac:dyDescent="0.45">
      <c r="A7" s="58"/>
      <c r="B7" s="24" t="s">
        <v>104</v>
      </c>
      <c r="C7" s="61"/>
      <c r="D7" s="88"/>
      <c r="E7" s="42">
        <f>F6</f>
        <v>5.3495370370370367E-2</v>
      </c>
      <c r="F7" s="64">
        <v>7.6574074074074072E-2</v>
      </c>
      <c r="G7" s="82">
        <f t="shared" si="0"/>
        <v>2.3078703703703705E-2</v>
      </c>
      <c r="H7" s="69">
        <v>0</v>
      </c>
      <c r="I7" s="70">
        <v>0</v>
      </c>
      <c r="J7" s="69">
        <v>0</v>
      </c>
      <c r="K7" s="70">
        <v>0</v>
      </c>
      <c r="L7" s="69">
        <v>3</v>
      </c>
      <c r="M7" s="69">
        <v>0</v>
      </c>
      <c r="N7" s="69">
        <v>0</v>
      </c>
      <c r="O7" s="69">
        <v>0</v>
      </c>
      <c r="P7" s="70">
        <v>2</v>
      </c>
      <c r="Q7" s="69">
        <v>0</v>
      </c>
      <c r="R7" s="14">
        <f t="shared" si="1"/>
        <v>5</v>
      </c>
      <c r="S7" s="85">
        <f t="shared" si="2"/>
        <v>3.472222222222222E-3</v>
      </c>
      <c r="T7" s="34">
        <v>0</v>
      </c>
      <c r="U7" s="76">
        <f t="shared" si="5"/>
        <v>2.6550925925925929E-2</v>
      </c>
      <c r="V7" s="19">
        <f t="shared" si="3"/>
        <v>2.6550925925925929E-2</v>
      </c>
      <c r="W7" s="44">
        <f t="shared" si="4"/>
        <v>9</v>
      </c>
      <c r="X7" s="79"/>
      <c r="Y7" s="73"/>
    </row>
    <row r="8" spans="1:27" ht="15" customHeight="1" x14ac:dyDescent="0.45">
      <c r="A8" s="56">
        <v>12</v>
      </c>
      <c r="B8" s="20" t="s">
        <v>62</v>
      </c>
      <c r="C8" s="59" t="s">
        <v>65</v>
      </c>
      <c r="D8" s="86">
        <v>8.3333333333333332E-3</v>
      </c>
      <c r="E8" s="40">
        <f>D8</f>
        <v>8.3333333333333332E-3</v>
      </c>
      <c r="F8" s="62">
        <v>2.8229166666666666E-2</v>
      </c>
      <c r="G8" s="80">
        <f t="shared" si="0"/>
        <v>1.9895833333333335E-2</v>
      </c>
      <c r="H8" s="65">
        <v>0</v>
      </c>
      <c r="I8" s="66">
        <v>0</v>
      </c>
      <c r="J8" s="65">
        <v>0</v>
      </c>
      <c r="K8" s="66">
        <v>0</v>
      </c>
      <c r="L8" s="65">
        <v>1</v>
      </c>
      <c r="M8" s="65">
        <v>1</v>
      </c>
      <c r="N8" s="65">
        <v>0</v>
      </c>
      <c r="O8" s="65">
        <v>1</v>
      </c>
      <c r="P8" s="66">
        <v>1</v>
      </c>
      <c r="Q8" s="65">
        <v>1</v>
      </c>
      <c r="R8" s="12">
        <f t="shared" si="1"/>
        <v>5</v>
      </c>
      <c r="S8" s="83">
        <f t="shared" si="2"/>
        <v>3.472222222222222E-3</v>
      </c>
      <c r="T8" s="39">
        <v>0</v>
      </c>
      <c r="U8" s="74">
        <f t="shared" si="5"/>
        <v>2.3368055555555559E-2</v>
      </c>
      <c r="V8" s="17">
        <f t="shared" si="3"/>
        <v>2.3368055555555559E-2</v>
      </c>
      <c r="W8" s="45">
        <f t="shared" si="4"/>
        <v>6</v>
      </c>
      <c r="X8" s="77">
        <f t="shared" ref="X8" si="6">IF(OR(ISNUMBER(FIND(W8,$AA$4)),ISNUMBER(FIND(W9,$AA$4)),ISNUMBER(FIND(W10,$AA$4))),$AA$4,SUM(U8:U10))</f>
        <v>7.7106481481481484E-2</v>
      </c>
      <c r="Y8" s="71">
        <f>IF(ISNUMBER(FIND($AA$4,X8)),$AA$4,RANK(X8,X$5:X$31646,1))</f>
        <v>1</v>
      </c>
    </row>
    <row r="9" spans="1:27" ht="15" customHeight="1" x14ac:dyDescent="0.45">
      <c r="A9" s="57"/>
      <c r="B9" s="23" t="s">
        <v>63</v>
      </c>
      <c r="C9" s="60"/>
      <c r="D9" s="87"/>
      <c r="E9" s="41">
        <f>F8</f>
        <v>2.8229166666666666E-2</v>
      </c>
      <c r="F9" s="63">
        <v>5.1354166666666666E-2</v>
      </c>
      <c r="G9" s="81">
        <f t="shared" si="0"/>
        <v>2.3125E-2</v>
      </c>
      <c r="H9" s="67">
        <v>1</v>
      </c>
      <c r="I9" s="68">
        <v>0</v>
      </c>
      <c r="J9" s="67">
        <v>0</v>
      </c>
      <c r="K9" s="68">
        <v>0</v>
      </c>
      <c r="L9" s="67">
        <v>3</v>
      </c>
      <c r="M9" s="67">
        <v>0</v>
      </c>
      <c r="N9" s="67">
        <v>0</v>
      </c>
      <c r="O9" s="67">
        <v>0</v>
      </c>
      <c r="P9" s="68">
        <v>1</v>
      </c>
      <c r="Q9" s="67">
        <v>0</v>
      </c>
      <c r="R9" s="13">
        <f t="shared" si="1"/>
        <v>5</v>
      </c>
      <c r="S9" s="84">
        <f t="shared" si="2"/>
        <v>3.472222222222222E-3</v>
      </c>
      <c r="T9" s="33">
        <v>0</v>
      </c>
      <c r="U9" s="75">
        <f t="shared" si="5"/>
        <v>2.6597222222222223E-2</v>
      </c>
      <c r="V9" s="18">
        <f t="shared" si="3"/>
        <v>2.6597222222222223E-2</v>
      </c>
      <c r="W9" s="43">
        <f t="shared" si="4"/>
        <v>10</v>
      </c>
      <c r="X9" s="78"/>
      <c r="Y9" s="72"/>
    </row>
    <row r="10" spans="1:27" ht="15" customHeight="1" x14ac:dyDescent="0.45">
      <c r="A10" s="58"/>
      <c r="B10" s="27" t="s">
        <v>64</v>
      </c>
      <c r="C10" s="61"/>
      <c r="D10" s="88"/>
      <c r="E10" s="42">
        <f>F9</f>
        <v>5.1354166666666666E-2</v>
      </c>
      <c r="F10" s="64">
        <v>7.4328703703703702E-2</v>
      </c>
      <c r="G10" s="82">
        <f t="shared" si="0"/>
        <v>2.2974537037037036E-2</v>
      </c>
      <c r="H10" s="69">
        <v>2</v>
      </c>
      <c r="I10" s="70">
        <v>0</v>
      </c>
      <c r="J10" s="69">
        <v>0</v>
      </c>
      <c r="K10" s="70">
        <v>0</v>
      </c>
      <c r="L10" s="69">
        <v>2</v>
      </c>
      <c r="M10" s="69">
        <v>1</v>
      </c>
      <c r="N10" s="69">
        <v>0</v>
      </c>
      <c r="O10" s="69">
        <v>0</v>
      </c>
      <c r="P10" s="70">
        <v>0</v>
      </c>
      <c r="Q10" s="69">
        <v>1</v>
      </c>
      <c r="R10" s="14">
        <f t="shared" si="1"/>
        <v>6</v>
      </c>
      <c r="S10" s="85">
        <f t="shared" si="2"/>
        <v>4.1666666666666666E-3</v>
      </c>
      <c r="T10" s="34">
        <v>0</v>
      </c>
      <c r="U10" s="76">
        <f t="shared" si="5"/>
        <v>2.7141203703703702E-2</v>
      </c>
      <c r="V10" s="19">
        <f t="shared" si="3"/>
        <v>2.7141203703703702E-2</v>
      </c>
      <c r="W10" s="44">
        <f t="shared" si="4"/>
        <v>12</v>
      </c>
      <c r="X10" s="79"/>
      <c r="Y10" s="73"/>
    </row>
    <row r="11" spans="1:27" ht="15" customHeight="1" x14ac:dyDescent="0.45">
      <c r="A11" s="56">
        <v>18</v>
      </c>
      <c r="B11" s="25" t="s">
        <v>33</v>
      </c>
      <c r="C11" s="59" t="s">
        <v>31</v>
      </c>
      <c r="D11" s="86">
        <v>1.2499999999999995E-2</v>
      </c>
      <c r="E11" s="40">
        <f>D11</f>
        <v>1.2499999999999995E-2</v>
      </c>
      <c r="F11" s="62">
        <v>3.4317129629629628E-2</v>
      </c>
      <c r="G11" s="80">
        <f t="shared" si="0"/>
        <v>2.1817129629629631E-2</v>
      </c>
      <c r="H11" s="65">
        <v>0</v>
      </c>
      <c r="I11" s="66">
        <v>0</v>
      </c>
      <c r="J11" s="65">
        <v>0</v>
      </c>
      <c r="K11" s="66">
        <v>0</v>
      </c>
      <c r="L11" s="65">
        <v>2</v>
      </c>
      <c r="M11" s="65">
        <v>0</v>
      </c>
      <c r="N11" s="65">
        <v>0</v>
      </c>
      <c r="O11" s="65">
        <v>0</v>
      </c>
      <c r="P11" s="66">
        <v>0</v>
      </c>
      <c r="Q11" s="65">
        <v>0</v>
      </c>
      <c r="R11" s="12">
        <f t="shared" si="1"/>
        <v>2</v>
      </c>
      <c r="S11" s="83">
        <f t="shared" si="2"/>
        <v>1.3888888888888889E-3</v>
      </c>
      <c r="T11" s="39">
        <v>0</v>
      </c>
      <c r="U11" s="74">
        <f t="shared" si="5"/>
        <v>2.3206018518518518E-2</v>
      </c>
      <c r="V11" s="18">
        <f t="shared" si="3"/>
        <v>2.3206018518518518E-2</v>
      </c>
      <c r="W11" s="45">
        <f t="shared" si="4"/>
        <v>4</v>
      </c>
      <c r="X11" s="77">
        <f t="shared" ref="X11" si="7">IF(OR(ISNUMBER(FIND(W11,$AA$4)),ISNUMBER(FIND(W12,$AA$4)),ISNUMBER(FIND(W13,$AA$4))),$AA$4,SUM(U11:U13))</f>
        <v>7.8518518518518515E-2</v>
      </c>
      <c r="Y11" s="71">
        <f>IF(ISNUMBER(FIND($AA$4,X11)),$AA$4,RANK(X11,X$5:X$31646,1))</f>
        <v>2</v>
      </c>
    </row>
    <row r="12" spans="1:27" ht="15" customHeight="1" x14ac:dyDescent="0.45">
      <c r="A12" s="57"/>
      <c r="B12" s="29" t="s">
        <v>34</v>
      </c>
      <c r="C12" s="60"/>
      <c r="D12" s="87"/>
      <c r="E12" s="41">
        <f>F11</f>
        <v>3.4317129629629628E-2</v>
      </c>
      <c r="F12" s="63">
        <v>6.09837962962963E-2</v>
      </c>
      <c r="G12" s="81">
        <f t="shared" si="0"/>
        <v>2.6666666666666672E-2</v>
      </c>
      <c r="H12" s="67">
        <v>2</v>
      </c>
      <c r="I12" s="68">
        <v>0</v>
      </c>
      <c r="J12" s="67">
        <v>0</v>
      </c>
      <c r="K12" s="68">
        <v>0</v>
      </c>
      <c r="L12" s="67">
        <v>2</v>
      </c>
      <c r="M12" s="67">
        <v>0</v>
      </c>
      <c r="N12" s="67">
        <v>0</v>
      </c>
      <c r="O12" s="67">
        <v>2</v>
      </c>
      <c r="P12" s="68">
        <v>1</v>
      </c>
      <c r="Q12" s="67">
        <v>2</v>
      </c>
      <c r="R12" s="13">
        <f t="shared" si="1"/>
        <v>9</v>
      </c>
      <c r="S12" s="84">
        <f t="shared" si="2"/>
        <v>6.2499999999999995E-3</v>
      </c>
      <c r="T12" s="33">
        <v>2.8935185185185189E-4</v>
      </c>
      <c r="U12" s="75">
        <f t="shared" si="5"/>
        <v>3.2627314814814817E-2</v>
      </c>
      <c r="V12" s="18">
        <f t="shared" si="3"/>
        <v>3.2627314814814817E-2</v>
      </c>
      <c r="W12" s="43">
        <f t="shared" si="4"/>
        <v>15</v>
      </c>
      <c r="X12" s="78"/>
      <c r="Y12" s="72"/>
    </row>
    <row r="13" spans="1:27" ht="15" customHeight="1" x14ac:dyDescent="0.45">
      <c r="A13" s="58"/>
      <c r="B13" s="22" t="s">
        <v>35</v>
      </c>
      <c r="C13" s="61"/>
      <c r="D13" s="88"/>
      <c r="E13" s="42">
        <f>F12</f>
        <v>6.09837962962963E-2</v>
      </c>
      <c r="F13" s="64">
        <v>8.2974537037037041E-2</v>
      </c>
      <c r="G13" s="82">
        <f t="shared" si="0"/>
        <v>2.1990740740740741E-2</v>
      </c>
      <c r="H13" s="69">
        <v>0</v>
      </c>
      <c r="I13" s="70">
        <v>0</v>
      </c>
      <c r="J13" s="69">
        <v>0</v>
      </c>
      <c r="K13" s="70">
        <v>0</v>
      </c>
      <c r="L13" s="69">
        <v>1</v>
      </c>
      <c r="M13" s="69">
        <v>0</v>
      </c>
      <c r="N13" s="69">
        <v>0</v>
      </c>
      <c r="O13" s="69">
        <v>0</v>
      </c>
      <c r="P13" s="70">
        <v>0</v>
      </c>
      <c r="Q13" s="69">
        <v>0</v>
      </c>
      <c r="R13" s="14">
        <f t="shared" si="1"/>
        <v>1</v>
      </c>
      <c r="S13" s="85">
        <f t="shared" si="2"/>
        <v>6.9444444444444447E-4</v>
      </c>
      <c r="T13" s="34">
        <v>0</v>
      </c>
      <c r="U13" s="76">
        <f t="shared" si="5"/>
        <v>2.2685185185185187E-2</v>
      </c>
      <c r="V13" s="19">
        <f t="shared" si="3"/>
        <v>2.2685185185185187E-2</v>
      </c>
      <c r="W13" s="44">
        <f t="shared" si="4"/>
        <v>2</v>
      </c>
      <c r="X13" s="79"/>
      <c r="Y13" s="73"/>
    </row>
    <row r="14" spans="1:27" ht="15" customHeight="1" x14ac:dyDescent="0.45">
      <c r="A14" s="55">
        <v>21</v>
      </c>
      <c r="B14" s="20" t="s">
        <v>94</v>
      </c>
      <c r="C14" s="59" t="s">
        <v>90</v>
      </c>
      <c r="D14" s="89">
        <v>1.4583333333333327E-2</v>
      </c>
      <c r="E14" s="40">
        <f>D14</f>
        <v>1.4583333333333327E-2</v>
      </c>
      <c r="F14" s="62">
        <v>3.560185185185185E-2</v>
      </c>
      <c r="G14" s="80">
        <f t="shared" si="0"/>
        <v>2.1018518518518523E-2</v>
      </c>
      <c r="H14" s="65">
        <v>0</v>
      </c>
      <c r="I14" s="66">
        <v>0</v>
      </c>
      <c r="J14" s="65">
        <v>0</v>
      </c>
      <c r="K14" s="66">
        <v>0</v>
      </c>
      <c r="L14" s="65">
        <v>1</v>
      </c>
      <c r="M14" s="65">
        <v>1</v>
      </c>
      <c r="N14" s="65">
        <v>0</v>
      </c>
      <c r="O14" s="65">
        <v>2</v>
      </c>
      <c r="P14" s="66">
        <v>0</v>
      </c>
      <c r="Q14" s="65">
        <v>1</v>
      </c>
      <c r="R14" s="12">
        <f t="shared" si="1"/>
        <v>5</v>
      </c>
      <c r="S14" s="83">
        <f t="shared" si="2"/>
        <v>3.472222222222222E-3</v>
      </c>
      <c r="T14" s="39">
        <v>0</v>
      </c>
      <c r="U14" s="74">
        <f t="shared" si="5"/>
        <v>2.4490740740740743E-2</v>
      </c>
      <c r="V14" s="17">
        <f t="shared" si="3"/>
        <v>2.4490740740740743E-2</v>
      </c>
      <c r="W14" s="45">
        <f t="shared" si="4"/>
        <v>7</v>
      </c>
      <c r="X14" s="77">
        <f t="shared" ref="X14" si="8">IF(OR(ISNUMBER(FIND(W14,$AA$4)),ISNUMBER(FIND(W15,$AA$4)),ISNUMBER(FIND(W16,$AA$4))),$AA$4,SUM(U14:U16))</f>
        <v>7.9131944444444449E-2</v>
      </c>
      <c r="Y14" s="71">
        <f>IF(ISNUMBER(FIND($AA$4,X14)),$AA$4,RANK(X14,X$5:X$31646,1))</f>
        <v>3</v>
      </c>
    </row>
    <row r="15" spans="1:27" ht="15" customHeight="1" x14ac:dyDescent="0.45">
      <c r="A15" s="55"/>
      <c r="B15" s="23" t="s">
        <v>95</v>
      </c>
      <c r="C15" s="60"/>
      <c r="D15" s="89"/>
      <c r="E15" s="41">
        <f t="shared" ref="E15:E16" si="9">F14</f>
        <v>3.560185185185185E-2</v>
      </c>
      <c r="F15" s="63">
        <v>5.7754629629629628E-2</v>
      </c>
      <c r="G15" s="81">
        <f t="shared" si="0"/>
        <v>2.2152777777777778E-2</v>
      </c>
      <c r="H15" s="67">
        <v>1</v>
      </c>
      <c r="I15" s="68">
        <v>0</v>
      </c>
      <c r="J15" s="67">
        <v>0</v>
      </c>
      <c r="K15" s="68">
        <v>0</v>
      </c>
      <c r="L15" s="67">
        <v>2</v>
      </c>
      <c r="M15" s="67">
        <v>2</v>
      </c>
      <c r="N15" s="67">
        <v>0</v>
      </c>
      <c r="O15" s="67">
        <v>0</v>
      </c>
      <c r="P15" s="68">
        <v>1</v>
      </c>
      <c r="Q15" s="67">
        <v>0</v>
      </c>
      <c r="R15" s="13">
        <f t="shared" si="1"/>
        <v>6</v>
      </c>
      <c r="S15" s="84">
        <f t="shared" si="2"/>
        <v>4.1666666666666666E-3</v>
      </c>
      <c r="T15" s="33">
        <v>0</v>
      </c>
      <c r="U15" s="75">
        <f t="shared" si="5"/>
        <v>2.6319444444444444E-2</v>
      </c>
      <c r="V15" s="18">
        <f t="shared" si="3"/>
        <v>2.6319444444444444E-2</v>
      </c>
      <c r="W15" s="43">
        <f t="shared" si="4"/>
        <v>8</v>
      </c>
      <c r="X15" s="78"/>
      <c r="Y15" s="72"/>
    </row>
    <row r="16" spans="1:27" ht="15" customHeight="1" x14ac:dyDescent="0.45">
      <c r="A16" s="55"/>
      <c r="B16" s="27" t="s">
        <v>127</v>
      </c>
      <c r="C16" s="61"/>
      <c r="D16" s="89"/>
      <c r="E16" s="42">
        <f t="shared" si="9"/>
        <v>5.7754629629629628E-2</v>
      </c>
      <c r="F16" s="64">
        <v>8.0520833333333333E-2</v>
      </c>
      <c r="G16" s="82">
        <f t="shared" si="0"/>
        <v>2.2766203703703705E-2</v>
      </c>
      <c r="H16" s="69">
        <v>2</v>
      </c>
      <c r="I16" s="70">
        <v>0</v>
      </c>
      <c r="J16" s="69">
        <v>0</v>
      </c>
      <c r="K16" s="70">
        <v>0</v>
      </c>
      <c r="L16" s="69">
        <v>0</v>
      </c>
      <c r="M16" s="69">
        <v>2</v>
      </c>
      <c r="N16" s="69">
        <v>0</v>
      </c>
      <c r="O16" s="69">
        <v>1</v>
      </c>
      <c r="P16" s="70">
        <v>3</v>
      </c>
      <c r="Q16" s="69">
        <v>0</v>
      </c>
      <c r="R16" s="14">
        <f t="shared" si="1"/>
        <v>8</v>
      </c>
      <c r="S16" s="85">
        <f t="shared" si="2"/>
        <v>5.5555555555555558E-3</v>
      </c>
      <c r="T16" s="34">
        <v>0</v>
      </c>
      <c r="U16" s="76">
        <f t="shared" si="5"/>
        <v>2.8321759259259262E-2</v>
      </c>
      <c r="V16" s="19">
        <f t="shared" si="3"/>
        <v>2.8321759259259262E-2</v>
      </c>
      <c r="W16" s="44">
        <f t="shared" si="4"/>
        <v>13</v>
      </c>
      <c r="X16" s="79"/>
      <c r="Y16" s="73"/>
    </row>
    <row r="17" spans="1:25" ht="15" customHeight="1" x14ac:dyDescent="0.45">
      <c r="A17" s="55">
        <v>24</v>
      </c>
      <c r="B17" s="28" t="s">
        <v>112</v>
      </c>
      <c r="C17" s="59" t="s">
        <v>114</v>
      </c>
      <c r="D17" s="89">
        <v>1.6666666666666659E-2</v>
      </c>
      <c r="E17" s="40">
        <f>D17</f>
        <v>1.6666666666666659E-2</v>
      </c>
      <c r="F17" s="62">
        <v>4.2002314814814812E-2</v>
      </c>
      <c r="G17" s="80">
        <f t="shared" si="0"/>
        <v>2.5335648148148152E-2</v>
      </c>
      <c r="H17" s="65">
        <v>2</v>
      </c>
      <c r="I17" s="66">
        <v>0</v>
      </c>
      <c r="J17" s="65">
        <v>0</v>
      </c>
      <c r="K17" s="66">
        <v>0</v>
      </c>
      <c r="L17" s="65">
        <v>0</v>
      </c>
      <c r="M17" s="65">
        <v>0</v>
      </c>
      <c r="N17" s="65">
        <v>0</v>
      </c>
      <c r="O17" s="65">
        <v>4</v>
      </c>
      <c r="P17" s="66">
        <v>3</v>
      </c>
      <c r="Q17" s="65">
        <v>6</v>
      </c>
      <c r="R17" s="12">
        <f t="shared" si="1"/>
        <v>15</v>
      </c>
      <c r="S17" s="83">
        <f t="shared" si="2"/>
        <v>1.0416666666666666E-2</v>
      </c>
      <c r="T17" s="39">
        <v>0</v>
      </c>
      <c r="U17" s="74">
        <f t="shared" si="5"/>
        <v>3.575231481481482E-2</v>
      </c>
      <c r="V17" s="17">
        <f t="shared" si="3"/>
        <v>3.575231481481482E-2</v>
      </c>
      <c r="W17" s="45">
        <f t="shared" si="4"/>
        <v>17</v>
      </c>
      <c r="X17" s="77">
        <f t="shared" ref="X17" si="10">IF(OR(ISNUMBER(FIND(W17,$AA$4)),ISNUMBER(FIND(W18,$AA$4)),ISNUMBER(FIND(W19,$AA$4))),$AA$4,SUM(U17:U19))</f>
        <v>8.576388888888889E-2</v>
      </c>
      <c r="Y17" s="71">
        <f>IF(ISNUMBER(FIND($AA$4,X17)),$AA$4,RANK(X17,X$5:X$31646,1))</f>
        <v>5</v>
      </c>
    </row>
    <row r="18" spans="1:25" ht="15" customHeight="1" x14ac:dyDescent="0.45">
      <c r="A18" s="55"/>
      <c r="B18" s="21" t="s">
        <v>113</v>
      </c>
      <c r="C18" s="60"/>
      <c r="D18" s="89"/>
      <c r="E18" s="41">
        <f t="shared" ref="E18:E19" si="11">F17</f>
        <v>4.2002314814814812E-2</v>
      </c>
      <c r="F18" s="63">
        <v>6.7870370370370373E-2</v>
      </c>
      <c r="G18" s="81">
        <f t="shared" si="0"/>
        <v>2.5868055555555561E-2</v>
      </c>
      <c r="H18" s="67">
        <v>2</v>
      </c>
      <c r="I18" s="68">
        <v>0</v>
      </c>
      <c r="J18" s="67">
        <v>0</v>
      </c>
      <c r="K18" s="68">
        <v>0</v>
      </c>
      <c r="L18" s="67">
        <v>0</v>
      </c>
      <c r="M18" s="67">
        <v>1</v>
      </c>
      <c r="N18" s="67">
        <v>0</v>
      </c>
      <c r="O18" s="67">
        <v>2</v>
      </c>
      <c r="P18" s="68">
        <v>0</v>
      </c>
      <c r="Q18" s="67">
        <v>3</v>
      </c>
      <c r="R18" s="13">
        <f t="shared" si="1"/>
        <v>8</v>
      </c>
      <c r="S18" s="84">
        <f t="shared" si="2"/>
        <v>5.5555555555555558E-3</v>
      </c>
      <c r="T18" s="33">
        <v>0</v>
      </c>
      <c r="U18" s="75">
        <f t="shared" si="5"/>
        <v>3.1423611111111117E-2</v>
      </c>
      <c r="V18" s="18">
        <f t="shared" si="3"/>
        <v>3.1423611111111117E-2</v>
      </c>
      <c r="W18" s="43">
        <f t="shared" si="4"/>
        <v>14</v>
      </c>
      <c r="X18" s="78"/>
      <c r="Y18" s="72"/>
    </row>
    <row r="19" spans="1:25" ht="15" customHeight="1" x14ac:dyDescent="0.45">
      <c r="A19" s="55"/>
      <c r="B19" s="24" t="s">
        <v>111</v>
      </c>
      <c r="C19" s="61"/>
      <c r="D19" s="89"/>
      <c r="E19" s="42">
        <f t="shared" si="11"/>
        <v>6.7870370370370373E-2</v>
      </c>
      <c r="F19" s="64">
        <v>8.5763888888888876E-2</v>
      </c>
      <c r="G19" s="82">
        <f t="shared" si="0"/>
        <v>1.7893518518518503E-2</v>
      </c>
      <c r="H19" s="69">
        <v>1</v>
      </c>
      <c r="I19" s="70">
        <v>0</v>
      </c>
      <c r="J19" s="69">
        <v>0</v>
      </c>
      <c r="K19" s="70">
        <v>0</v>
      </c>
      <c r="L19" s="69">
        <v>0</v>
      </c>
      <c r="M19" s="69">
        <v>0</v>
      </c>
      <c r="N19" s="69">
        <v>0</v>
      </c>
      <c r="O19" s="69">
        <v>0</v>
      </c>
      <c r="P19" s="70">
        <v>0</v>
      </c>
      <c r="Q19" s="69">
        <v>0</v>
      </c>
      <c r="R19" s="14">
        <f t="shared" si="1"/>
        <v>1</v>
      </c>
      <c r="S19" s="85">
        <f t="shared" si="2"/>
        <v>6.9444444444444447E-4</v>
      </c>
      <c r="T19" s="34">
        <v>0</v>
      </c>
      <c r="U19" s="76">
        <f t="shared" si="5"/>
        <v>1.8587962962962949E-2</v>
      </c>
      <c r="V19" s="19">
        <f t="shared" si="3"/>
        <v>1.8587962962962949E-2</v>
      </c>
      <c r="W19" s="44">
        <f t="shared" si="4"/>
        <v>1</v>
      </c>
      <c r="X19" s="79"/>
      <c r="Y19" s="73"/>
    </row>
    <row r="20" spans="1:25" ht="15" customHeight="1" x14ac:dyDescent="0.45">
      <c r="A20" s="55">
        <v>27</v>
      </c>
      <c r="B20" s="25" t="s">
        <v>69</v>
      </c>
      <c r="C20" s="59" t="s">
        <v>30</v>
      </c>
      <c r="D20" s="89">
        <v>1.8749999999999996E-2</v>
      </c>
      <c r="E20" s="40">
        <f>D20</f>
        <v>1.8749999999999996E-2</v>
      </c>
      <c r="F20" s="62">
        <v>3.9479166666666669E-2</v>
      </c>
      <c r="G20" s="80">
        <f t="shared" si="0"/>
        <v>2.0729166666666674E-2</v>
      </c>
      <c r="H20" s="65">
        <v>2</v>
      </c>
      <c r="I20" s="66">
        <v>0</v>
      </c>
      <c r="J20" s="65">
        <v>0</v>
      </c>
      <c r="K20" s="66">
        <v>0</v>
      </c>
      <c r="L20" s="65">
        <v>1</v>
      </c>
      <c r="M20" s="65">
        <v>0</v>
      </c>
      <c r="N20" s="65">
        <v>0</v>
      </c>
      <c r="O20" s="65">
        <v>0</v>
      </c>
      <c r="P20" s="66">
        <v>0</v>
      </c>
      <c r="Q20" s="65">
        <v>0</v>
      </c>
      <c r="R20" s="12">
        <f t="shared" si="1"/>
        <v>3</v>
      </c>
      <c r="S20" s="83">
        <f t="shared" si="2"/>
        <v>2.0833333333333333E-3</v>
      </c>
      <c r="T20" s="39">
        <v>0</v>
      </c>
      <c r="U20" s="74">
        <f t="shared" si="5"/>
        <v>2.2812500000000006E-2</v>
      </c>
      <c r="V20" s="17">
        <f t="shared" si="3"/>
        <v>2.2812500000000006E-2</v>
      </c>
      <c r="W20" s="45">
        <f t="shared" si="4"/>
        <v>3</v>
      </c>
      <c r="X20" s="77">
        <f t="shared" ref="X20" si="12">IF(OR(ISNUMBER(FIND(W20,$AA$4)),ISNUMBER(FIND(W21,$AA$4)),ISNUMBER(FIND(W22,$AA$4))),$AA$4,SUM(U20:U22))</f>
        <v>8.2094907407407408E-2</v>
      </c>
      <c r="Y20" s="71">
        <f>IF(ISNUMBER(FIND($AA$4,X20)),$AA$4,RANK(X20,X$5:X$31646,1))</f>
        <v>4</v>
      </c>
    </row>
    <row r="21" spans="1:25" ht="15" customHeight="1" x14ac:dyDescent="0.45">
      <c r="A21" s="55"/>
      <c r="B21" s="29" t="s">
        <v>121</v>
      </c>
      <c r="C21" s="60"/>
      <c r="D21" s="89"/>
      <c r="E21" s="41">
        <f>F20</f>
        <v>3.9479166666666669E-2</v>
      </c>
      <c r="F21" s="63">
        <v>6.8460648148148159E-2</v>
      </c>
      <c r="G21" s="81">
        <f t="shared" si="0"/>
        <v>2.898148148148149E-2</v>
      </c>
      <c r="H21" s="67">
        <v>2</v>
      </c>
      <c r="I21" s="68">
        <v>0</v>
      </c>
      <c r="J21" s="67">
        <v>0</v>
      </c>
      <c r="K21" s="68">
        <v>0</v>
      </c>
      <c r="L21" s="67">
        <v>2</v>
      </c>
      <c r="M21" s="67">
        <v>0</v>
      </c>
      <c r="N21" s="67">
        <v>0</v>
      </c>
      <c r="O21" s="67">
        <v>2</v>
      </c>
      <c r="P21" s="68">
        <v>3</v>
      </c>
      <c r="Q21" s="67">
        <v>1</v>
      </c>
      <c r="R21" s="13">
        <f t="shared" si="1"/>
        <v>10</v>
      </c>
      <c r="S21" s="84">
        <f t="shared" si="2"/>
        <v>6.9444444444444441E-3</v>
      </c>
      <c r="T21" s="33">
        <v>0</v>
      </c>
      <c r="U21" s="75">
        <f t="shared" si="5"/>
        <v>3.5925925925925931E-2</v>
      </c>
      <c r="V21" s="18">
        <f t="shared" si="3"/>
        <v>3.5925925925925931E-2</v>
      </c>
      <c r="W21" s="43">
        <f t="shared" si="4"/>
        <v>18</v>
      </c>
      <c r="X21" s="78"/>
      <c r="Y21" s="72"/>
    </row>
    <row r="22" spans="1:25" ht="15" customHeight="1" x14ac:dyDescent="0.45">
      <c r="A22" s="55"/>
      <c r="B22" s="22" t="s">
        <v>70</v>
      </c>
      <c r="C22" s="61"/>
      <c r="D22" s="89"/>
      <c r="E22" s="42">
        <f>F21</f>
        <v>6.8460648148148159E-2</v>
      </c>
      <c r="F22" s="64">
        <v>8.8344907407407414E-2</v>
      </c>
      <c r="G22" s="82">
        <f t="shared" si="0"/>
        <v>1.9884259259259254E-2</v>
      </c>
      <c r="H22" s="69">
        <v>2</v>
      </c>
      <c r="I22" s="70">
        <v>0</v>
      </c>
      <c r="J22" s="69">
        <v>0</v>
      </c>
      <c r="K22" s="70">
        <v>0</v>
      </c>
      <c r="L22" s="69">
        <v>2</v>
      </c>
      <c r="M22" s="69">
        <v>0</v>
      </c>
      <c r="N22" s="69">
        <v>0</v>
      </c>
      <c r="O22" s="69">
        <v>0</v>
      </c>
      <c r="P22" s="70">
        <v>1</v>
      </c>
      <c r="Q22" s="69">
        <v>0</v>
      </c>
      <c r="R22" s="14">
        <f t="shared" si="1"/>
        <v>5</v>
      </c>
      <c r="S22" s="85">
        <f t="shared" si="2"/>
        <v>3.472222222222222E-3</v>
      </c>
      <c r="T22" s="34">
        <v>0</v>
      </c>
      <c r="U22" s="76">
        <f t="shared" si="5"/>
        <v>2.3356481481481478E-2</v>
      </c>
      <c r="V22" s="19">
        <f t="shared" si="3"/>
        <v>2.3356481481481478E-2</v>
      </c>
      <c r="W22" s="44">
        <f t="shared" si="4"/>
        <v>5</v>
      </c>
      <c r="X22" s="79"/>
      <c r="Y22" s="73"/>
    </row>
    <row r="23" spans="1:25" x14ac:dyDescent="0.45">
      <c r="W23" s="46"/>
    </row>
    <row r="24" spans="1:25" x14ac:dyDescent="0.45">
      <c r="W24" s="46"/>
    </row>
    <row r="25" spans="1:25" x14ac:dyDescent="0.45">
      <c r="W25" s="46"/>
    </row>
    <row r="26" spans="1:25" x14ac:dyDescent="0.45">
      <c r="W26" s="46"/>
    </row>
    <row r="27" spans="1:25" x14ac:dyDescent="0.45">
      <c r="W27" s="46"/>
    </row>
    <row r="28" spans="1:25" x14ac:dyDescent="0.45">
      <c r="W28" s="46"/>
    </row>
    <row r="29" spans="1:25" x14ac:dyDescent="0.45">
      <c r="W29" s="46"/>
    </row>
    <row r="30" spans="1:25" x14ac:dyDescent="0.45">
      <c r="W30" s="46"/>
    </row>
    <row r="31" spans="1:25" x14ac:dyDescent="0.45">
      <c r="W31" s="46"/>
    </row>
    <row r="32" spans="1:25" x14ac:dyDescent="0.45">
      <c r="W32" s="46"/>
    </row>
  </sheetData>
  <mergeCells count="54">
    <mergeCell ref="A1:Y1"/>
    <mergeCell ref="A2:A4"/>
    <mergeCell ref="C2:C4"/>
    <mergeCell ref="D2:D4"/>
    <mergeCell ref="E2:E4"/>
    <mergeCell ref="F2:F4"/>
    <mergeCell ref="G2:G4"/>
    <mergeCell ref="H2:R2"/>
    <mergeCell ref="S2:S4"/>
    <mergeCell ref="T2:T4"/>
    <mergeCell ref="U2:U4"/>
    <mergeCell ref="W2:W4"/>
    <mergeCell ref="X2:X4"/>
    <mergeCell ref="Y2:Y4"/>
    <mergeCell ref="B3:B4"/>
    <mergeCell ref="H3:H4"/>
    <mergeCell ref="P3:P4"/>
    <mergeCell ref="Q3:Q4"/>
    <mergeCell ref="R3:R4"/>
    <mergeCell ref="A5:A7"/>
    <mergeCell ref="C5:C7"/>
    <mergeCell ref="D5:D7"/>
    <mergeCell ref="I3:I4"/>
    <mergeCell ref="J3:J4"/>
    <mergeCell ref="K3:K4"/>
    <mergeCell ref="L3:M3"/>
    <mergeCell ref="O3:O4"/>
    <mergeCell ref="X5:X7"/>
    <mergeCell ref="Y5:Y7"/>
    <mergeCell ref="A8:A10"/>
    <mergeCell ref="C8:C10"/>
    <mergeCell ref="D8:D10"/>
    <mergeCell ref="X8:X10"/>
    <mergeCell ref="Y8:Y10"/>
    <mergeCell ref="A14:A16"/>
    <mergeCell ref="C14:C16"/>
    <mergeCell ref="D14:D16"/>
    <mergeCell ref="X14:X16"/>
    <mergeCell ref="Y14:Y16"/>
    <mergeCell ref="A11:A13"/>
    <mergeCell ref="C11:C13"/>
    <mergeCell ref="D11:D13"/>
    <mergeCell ref="X11:X13"/>
    <mergeCell ref="Y11:Y13"/>
    <mergeCell ref="A20:A22"/>
    <mergeCell ref="C20:C22"/>
    <mergeCell ref="D20:D22"/>
    <mergeCell ref="X20:X22"/>
    <mergeCell ref="Y20:Y22"/>
    <mergeCell ref="A17:A19"/>
    <mergeCell ref="C17:C19"/>
    <mergeCell ref="D17:D19"/>
    <mergeCell ref="X17:X19"/>
    <mergeCell ref="Y17:Y19"/>
  </mergeCells>
  <dataValidations count="4">
    <dataValidation type="list" operator="greaterThanOrEqual" allowBlank="1" showInputMessage="1" showErrorMessage="1" sqref="I5:J22" xr:uid="{21E611BB-12A4-478E-87B4-5519AC0CDEC3}">
      <formula1>$AA$2:$AA$3</formula1>
    </dataValidation>
    <dataValidation type="whole" operator="greaterThanOrEqual" allowBlank="1" showInputMessage="1" showErrorMessage="1" sqref="H5:H22 K5:Q22" xr:uid="{1F19514E-A2A9-4584-BF3A-8FED4FF149C8}">
      <formula1>0</formula1>
    </dataValidation>
    <dataValidation type="time" operator="greaterThanOrEqual" allowBlank="1" showInputMessage="1" showErrorMessage="1" sqref="D5:D22 T5:T22" xr:uid="{05F1EB84-7F1C-483C-BA0C-2E4A787739BA}">
      <formula1>0</formula1>
    </dataValidation>
    <dataValidation type="time" errorStyle="warning" operator="greaterThanOrEqual" allowBlank="1" showInputMessage="1" showErrorMessage="1" prompt="čas jednotlivce v cíli" sqref="F5:F22" xr:uid="{CA78EC77-80FA-493D-9341-69119ECB324E}">
      <formula1>E5</formula1>
    </dataValidation>
  </dataValidations>
  <pageMargins left="0.39370078740157483" right="0.39370078740157483" top="0.39370078740157483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MUŽI</vt:lpstr>
      <vt:lpstr>ŽENY</vt:lpstr>
      <vt:lpstr>ŽÁCI</vt:lpstr>
      <vt:lpstr>ŽÁKYNĚ</vt:lpstr>
    </vt:vector>
  </TitlesOfParts>
  <Company>SAR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Václav Čokrt</cp:lastModifiedBy>
  <cp:lastPrinted>2021-09-18T12:04:02Z</cp:lastPrinted>
  <dcterms:created xsi:type="dcterms:W3CDTF">2011-09-13T18:59:04Z</dcterms:created>
  <dcterms:modified xsi:type="dcterms:W3CDTF">2021-09-18T17:02:02Z</dcterms:modified>
</cp:coreProperties>
</file>